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20490" windowHeight="7230" firstSheet="1" activeTab="3"/>
  </bookViews>
  <sheets>
    <sheet name="MONTHENTRY" sheetId="8" state="hidden" r:id="rId1"/>
    <sheet name="FG" sheetId="12" r:id="rId2"/>
    <sheet name="SG Details" sheetId="1" r:id="rId3"/>
    <sheet name="LGC Details" sheetId="2" r:id="rId4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Details'!$A$2:$Q$53</definedName>
    <definedName name="_xlnm.Print_Titles" localSheetId="3">'LGC Details'!$1:$7</definedName>
  </definedNames>
  <calcPr calcId="162913"/>
</workbook>
</file>

<file path=xl/calcChain.xml><?xml version="1.0" encoding="utf-8"?>
<calcChain xmlns="http://schemas.openxmlformats.org/spreadsheetml/2006/main">
  <c r="W413" i="2" l="1"/>
  <c r="S412" i="2"/>
  <c r="W354" i="2"/>
  <c r="R354" i="2"/>
  <c r="R353" i="2"/>
  <c r="W353" i="2" s="1"/>
  <c r="R352" i="2"/>
  <c r="W352" i="2" s="1"/>
  <c r="R351" i="2"/>
  <c r="W351" i="2" s="1"/>
  <c r="R350" i="2"/>
  <c r="R349" i="2"/>
  <c r="R348" i="2"/>
  <c r="R347" i="2"/>
  <c r="W347" i="2" s="1"/>
  <c r="R346" i="2"/>
  <c r="W346" i="2" s="1"/>
  <c r="R345" i="2"/>
  <c r="W345" i="2" s="1"/>
  <c r="R344" i="2"/>
  <c r="W344" i="2" s="1"/>
  <c r="R343" i="2"/>
  <c r="W343" i="2" s="1"/>
  <c r="R342" i="2"/>
  <c r="R341" i="2"/>
  <c r="R340" i="2"/>
  <c r="R339" i="2"/>
  <c r="W339" i="2" s="1"/>
  <c r="R338" i="2"/>
  <c r="W338" i="2" s="1"/>
  <c r="R337" i="2"/>
  <c r="W337" i="2" s="1"/>
  <c r="R336" i="2"/>
  <c r="W336" i="2" s="1"/>
  <c r="R335" i="2"/>
  <c r="W335" i="2" s="1"/>
  <c r="R334" i="2"/>
  <c r="R333" i="2"/>
  <c r="R332" i="2"/>
  <c r="S62" i="2"/>
  <c r="W411" i="2"/>
  <c r="W410" i="2"/>
  <c r="W409" i="2"/>
  <c r="W408" i="2"/>
  <c r="W407" i="2"/>
  <c r="W406" i="2"/>
  <c r="W404" i="2"/>
  <c r="W403" i="2"/>
  <c r="W402" i="2"/>
  <c r="W401" i="2"/>
  <c r="W400" i="2"/>
  <c r="W399" i="2"/>
  <c r="W398" i="2"/>
  <c r="W397" i="2"/>
  <c r="W396" i="2"/>
  <c r="W395" i="2"/>
  <c r="W394" i="2"/>
  <c r="W393" i="2"/>
  <c r="W392" i="2"/>
  <c r="W391" i="2"/>
  <c r="W389" i="2"/>
  <c r="W388" i="2"/>
  <c r="W387" i="2"/>
  <c r="W386" i="2"/>
  <c r="W385" i="2"/>
  <c r="W384" i="2"/>
  <c r="W383" i="2"/>
  <c r="W382" i="2"/>
  <c r="W381" i="2"/>
  <c r="W380" i="2"/>
  <c r="W379" i="2"/>
  <c r="W378" i="2"/>
  <c r="W377" i="2"/>
  <c r="W376" i="2"/>
  <c r="W375" i="2"/>
  <c r="W374" i="2"/>
  <c r="W373" i="2"/>
  <c r="W371" i="2"/>
  <c r="W370" i="2"/>
  <c r="W369" i="2"/>
  <c r="W368" i="2"/>
  <c r="W367" i="2"/>
  <c r="W366" i="2"/>
  <c r="W365" i="2"/>
  <c r="W364" i="2"/>
  <c r="W363" i="2"/>
  <c r="W362" i="2"/>
  <c r="W361" i="2"/>
  <c r="W360" i="2"/>
  <c r="W359" i="2"/>
  <c r="W358" i="2"/>
  <c r="W357" i="2"/>
  <c r="W356" i="2"/>
  <c r="W350" i="2"/>
  <c r="W349" i="2"/>
  <c r="W348" i="2"/>
  <c r="W342" i="2"/>
  <c r="W341" i="2"/>
  <c r="W340" i="2"/>
  <c r="W334" i="2"/>
  <c r="W333" i="2"/>
  <c r="W332" i="2"/>
  <c r="W330" i="2"/>
  <c r="W329" i="2"/>
  <c r="W328" i="2"/>
  <c r="W327" i="2"/>
  <c r="W326" i="2"/>
  <c r="W325" i="2"/>
  <c r="W324" i="2"/>
  <c r="W323" i="2"/>
  <c r="W322" i="2"/>
  <c r="W321" i="2"/>
  <c r="W320" i="2"/>
  <c r="W319" i="2"/>
  <c r="W318" i="2"/>
  <c r="W317" i="2"/>
  <c r="W316" i="2"/>
  <c r="W315" i="2"/>
  <c r="W314" i="2"/>
  <c r="W313" i="2"/>
  <c r="W312" i="2"/>
  <c r="W311" i="2"/>
  <c r="W310" i="2"/>
  <c r="W309" i="2"/>
  <c r="W308" i="2"/>
  <c r="W306" i="2"/>
  <c r="W305" i="2"/>
  <c r="W304" i="2"/>
  <c r="W303" i="2"/>
  <c r="W302" i="2"/>
  <c r="W301" i="2"/>
  <c r="W300" i="2"/>
  <c r="W299" i="2"/>
  <c r="W298" i="2"/>
  <c r="W297" i="2"/>
  <c r="W296" i="2"/>
  <c r="W295" i="2"/>
  <c r="W294" i="2"/>
  <c r="W293" i="2"/>
  <c r="W292" i="2"/>
  <c r="W291" i="2"/>
  <c r="W290" i="2"/>
  <c r="W288" i="2"/>
  <c r="W287" i="2"/>
  <c r="W286" i="2"/>
  <c r="W285" i="2"/>
  <c r="W284" i="2"/>
  <c r="W283" i="2"/>
  <c r="W282" i="2"/>
  <c r="W281" i="2"/>
  <c r="W280" i="2"/>
  <c r="W279" i="2"/>
  <c r="W278" i="2"/>
  <c r="W277" i="2"/>
  <c r="W276" i="2"/>
  <c r="W275" i="2"/>
  <c r="W274" i="2"/>
  <c r="W273" i="2"/>
  <c r="W272" i="2"/>
  <c r="W271" i="2"/>
  <c r="W270" i="2"/>
  <c r="W269" i="2"/>
  <c r="W268" i="2"/>
  <c r="W267" i="2"/>
  <c r="W266" i="2"/>
  <c r="W265" i="2"/>
  <c r="W264" i="2"/>
  <c r="W263" i="2"/>
  <c r="W262" i="2"/>
  <c r="W261" i="2"/>
  <c r="W260" i="2"/>
  <c r="W259" i="2"/>
  <c r="W258" i="2"/>
  <c r="W257" i="2"/>
  <c r="W256" i="2"/>
  <c r="W254" i="2"/>
  <c r="W253" i="2"/>
  <c r="W252" i="2"/>
  <c r="W251" i="2"/>
  <c r="W250" i="2"/>
  <c r="W249" i="2"/>
  <c r="W248" i="2"/>
  <c r="W247" i="2"/>
  <c r="W246" i="2"/>
  <c r="W245" i="2"/>
  <c r="W244" i="2"/>
  <c r="W243" i="2"/>
  <c r="W242" i="2"/>
  <c r="W241" i="2"/>
  <c r="W240" i="2"/>
  <c r="W239" i="2"/>
  <c r="W238" i="2"/>
  <c r="W237" i="2"/>
  <c r="W236" i="2"/>
  <c r="W235" i="2"/>
  <c r="W234" i="2"/>
  <c r="W233" i="2"/>
  <c r="W232" i="2"/>
  <c r="W231" i="2"/>
  <c r="W230" i="2"/>
  <c r="W229" i="2"/>
  <c r="W228" i="2"/>
  <c r="W227" i="2"/>
  <c r="W226" i="2"/>
  <c r="W225" i="2"/>
  <c r="W223" i="2"/>
  <c r="W222" i="2"/>
  <c r="W221" i="2"/>
  <c r="W220" i="2"/>
  <c r="W219" i="2"/>
  <c r="W218" i="2"/>
  <c r="W217" i="2"/>
  <c r="W216" i="2"/>
  <c r="W215" i="2"/>
  <c r="W214" i="2"/>
  <c r="W213" i="2"/>
  <c r="W212" i="2"/>
  <c r="W211" i="2"/>
  <c r="W210" i="2"/>
  <c r="W209" i="2"/>
  <c r="W208" i="2"/>
  <c r="W207" i="2"/>
  <c r="W206" i="2"/>
  <c r="W204" i="2"/>
  <c r="W203" i="2"/>
  <c r="W202" i="2"/>
  <c r="W201" i="2"/>
  <c r="W200" i="2"/>
  <c r="W199" i="2"/>
  <c r="W198" i="2"/>
  <c r="W197" i="2"/>
  <c r="W196" i="2"/>
  <c r="W195" i="2"/>
  <c r="W194" i="2"/>
  <c r="W193" i="2"/>
  <c r="W192" i="2"/>
  <c r="W191" i="2"/>
  <c r="W190" i="2"/>
  <c r="W189" i="2"/>
  <c r="W188" i="2"/>
  <c r="W187" i="2"/>
  <c r="W186" i="2"/>
  <c r="W185" i="2"/>
  <c r="W183" i="2"/>
  <c r="W182" i="2"/>
  <c r="W181" i="2"/>
  <c r="W180" i="2"/>
  <c r="W179" i="2"/>
  <c r="W178" i="2"/>
  <c r="W177" i="2"/>
  <c r="W176" i="2"/>
  <c r="W175" i="2"/>
  <c r="W174" i="2"/>
  <c r="W173" i="2"/>
  <c r="W172" i="2"/>
  <c r="W171" i="2"/>
  <c r="W170" i="2"/>
  <c r="W169" i="2"/>
  <c r="W168" i="2"/>
  <c r="W167" i="2"/>
  <c r="W166" i="2"/>
  <c r="W165" i="2"/>
  <c r="W164" i="2"/>
  <c r="W163" i="2"/>
  <c r="W162" i="2"/>
  <c r="W161" i="2"/>
  <c r="W160" i="2"/>
  <c r="W159" i="2"/>
  <c r="W157" i="2"/>
  <c r="W156" i="2"/>
  <c r="W155" i="2"/>
  <c r="W154" i="2"/>
  <c r="W153" i="2"/>
  <c r="W152" i="2"/>
  <c r="W151" i="2"/>
  <c r="W150" i="2"/>
  <c r="W149" i="2"/>
  <c r="W148" i="2"/>
  <c r="W147" i="2"/>
  <c r="W146" i="2"/>
  <c r="W145" i="2"/>
  <c r="W143" i="2"/>
  <c r="W142" i="2"/>
  <c r="W141" i="2"/>
  <c r="W140" i="2"/>
  <c r="W139" i="2"/>
  <c r="W138" i="2"/>
  <c r="W137" i="2"/>
  <c r="W136" i="2"/>
  <c r="W135" i="2"/>
  <c r="W134" i="2"/>
  <c r="W133" i="2"/>
  <c r="W132" i="2"/>
  <c r="W131" i="2"/>
  <c r="W130" i="2"/>
  <c r="W129" i="2"/>
  <c r="W128" i="2"/>
  <c r="W127" i="2"/>
  <c r="W126" i="2"/>
  <c r="W125" i="2"/>
  <c r="W124" i="2"/>
  <c r="W122" i="2"/>
  <c r="W121" i="2"/>
  <c r="W120" i="2"/>
  <c r="W119" i="2"/>
  <c r="W118" i="2"/>
  <c r="W117" i="2"/>
  <c r="W116" i="2"/>
  <c r="W115" i="2"/>
  <c r="W114" i="2"/>
  <c r="W113" i="2"/>
  <c r="W112" i="2"/>
  <c r="W111" i="2"/>
  <c r="W110" i="2"/>
  <c r="W109" i="2"/>
  <c r="W108" i="2"/>
  <c r="W107" i="2"/>
  <c r="W105" i="2"/>
  <c r="W104" i="2"/>
  <c r="W103" i="2"/>
  <c r="W102" i="2"/>
  <c r="W101" i="2"/>
  <c r="W100" i="2"/>
  <c r="W99" i="2"/>
  <c r="W98" i="2"/>
  <c r="W97" i="2"/>
  <c r="W96" i="2"/>
  <c r="W95" i="2"/>
  <c r="W94" i="2"/>
  <c r="W93" i="2"/>
  <c r="W92" i="2"/>
  <c r="W91" i="2"/>
  <c r="W90" i="2"/>
  <c r="W89" i="2"/>
  <c r="W88" i="2"/>
  <c r="W87" i="2"/>
  <c r="W86" i="2"/>
  <c r="W85" i="2"/>
  <c r="W83" i="2"/>
  <c r="W82" i="2"/>
  <c r="W81" i="2"/>
  <c r="W80" i="2"/>
  <c r="W79" i="2"/>
  <c r="W78" i="2"/>
  <c r="W77" i="2"/>
  <c r="W76" i="2"/>
  <c r="W75" i="2"/>
  <c r="W74" i="2"/>
  <c r="W73" i="2"/>
  <c r="W72" i="2"/>
  <c r="W71" i="2"/>
  <c r="W70" i="2"/>
  <c r="W69" i="2"/>
  <c r="W68" i="2"/>
  <c r="W67" i="2"/>
  <c r="W66" i="2"/>
  <c r="W65" i="2"/>
  <c r="W64" i="2"/>
  <c r="W63" i="2"/>
  <c r="W61" i="2"/>
  <c r="W60" i="2"/>
  <c r="W59" i="2"/>
  <c r="W58" i="2"/>
  <c r="W57" i="2"/>
  <c r="W56" i="2"/>
  <c r="W55" i="2"/>
  <c r="W54" i="2"/>
  <c r="W53" i="2"/>
  <c r="W52" i="2"/>
  <c r="W51" i="2"/>
  <c r="W50" i="2"/>
  <c r="W49" i="2"/>
  <c r="W48" i="2"/>
  <c r="W47" i="2"/>
  <c r="W46" i="2"/>
  <c r="W45" i="2"/>
  <c r="W44" i="2"/>
  <c r="W43" i="2"/>
  <c r="W42" i="2"/>
  <c r="W41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W8" i="2"/>
  <c r="V27" i="2"/>
  <c r="U27" i="2"/>
  <c r="K389" i="2"/>
  <c r="T27" i="2"/>
  <c r="S27" i="2"/>
  <c r="W27" i="2" s="1"/>
  <c r="K413" i="2" l="1"/>
  <c r="K412" i="2"/>
  <c r="K411" i="2"/>
  <c r="K410" i="2"/>
  <c r="K409" i="2"/>
  <c r="K408" i="2"/>
  <c r="K407" i="2"/>
  <c r="K406" i="2"/>
  <c r="K405" i="2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7" i="2"/>
  <c r="K386" i="2"/>
  <c r="K385" i="2"/>
  <c r="K384" i="2"/>
  <c r="K383" i="2"/>
  <c r="K382" i="2"/>
  <c r="K381" i="2"/>
  <c r="K380" i="2"/>
  <c r="K379" i="2"/>
  <c r="K378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7" i="2"/>
  <c r="K306" i="2"/>
  <c r="K305" i="2"/>
  <c r="K304" i="2"/>
  <c r="K303" i="2"/>
  <c r="K302" i="2"/>
  <c r="K301" i="2"/>
  <c r="K300" i="2"/>
  <c r="K299" i="2"/>
  <c r="K298" i="2"/>
  <c r="K297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0" i="2"/>
  <c r="K129" i="2"/>
  <c r="K128" i="2"/>
  <c r="K127" i="2"/>
  <c r="K126" i="2"/>
  <c r="K125" i="2"/>
  <c r="K124" i="2"/>
  <c r="K123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M46" i="1" l="1"/>
  <c r="K46" i="1"/>
  <c r="L46" i="1"/>
  <c r="I46" i="1"/>
  <c r="E46" i="1"/>
  <c r="D46" i="1"/>
  <c r="H12" i="12" l="1"/>
  <c r="H11" i="12"/>
  <c r="G28" i="12"/>
  <c r="F28" i="12"/>
  <c r="H7" i="12"/>
  <c r="E24" i="12"/>
  <c r="E23" i="12"/>
  <c r="J23" i="12" s="1"/>
  <c r="G15" i="12"/>
  <c r="F15" i="12" l="1"/>
  <c r="E15" i="12"/>
  <c r="D15" i="12"/>
  <c r="C15" i="12"/>
  <c r="U412" i="2" l="1"/>
  <c r="U405" i="2"/>
  <c r="U390" i="2"/>
  <c r="U372" i="2"/>
  <c r="U355" i="2"/>
  <c r="U331" i="2"/>
  <c r="U307" i="2"/>
  <c r="U289" i="2"/>
  <c r="U255" i="2"/>
  <c r="U224" i="2"/>
  <c r="U205" i="2"/>
  <c r="U184" i="2"/>
  <c r="U158" i="2"/>
  <c r="U144" i="2"/>
  <c r="U123" i="2"/>
  <c r="U106" i="2"/>
  <c r="U84" i="2"/>
  <c r="U62" i="2"/>
  <c r="S405" i="2"/>
  <c r="S390" i="2"/>
  <c r="S372" i="2"/>
  <c r="S355" i="2"/>
  <c r="S331" i="2"/>
  <c r="S307" i="2"/>
  <c r="S289" i="2"/>
  <c r="S255" i="2"/>
  <c r="S224" i="2"/>
  <c r="S205" i="2"/>
  <c r="S184" i="2"/>
  <c r="S158" i="2"/>
  <c r="S144" i="2"/>
  <c r="S123" i="2"/>
  <c r="S106" i="2"/>
  <c r="S84" i="2"/>
  <c r="G388" i="2" l="1"/>
  <c r="G364" i="2"/>
  <c r="G336" i="2"/>
  <c r="G308" i="2"/>
  <c r="G296" i="2"/>
  <c r="G278" i="2"/>
  <c r="G261" i="2"/>
  <c r="G242" i="2"/>
  <c r="G228" i="2"/>
  <c r="G202" i="2"/>
  <c r="G183" i="2"/>
  <c r="G155" i="2"/>
  <c r="G131" i="2"/>
  <c r="G122" i="2"/>
  <c r="G101" i="2"/>
  <c r="F79" i="2"/>
  <c r="G79" i="2"/>
  <c r="F47" i="2"/>
  <c r="G47" i="2"/>
  <c r="F25" i="2"/>
  <c r="G25" i="2"/>
  <c r="T412" i="2" l="1"/>
  <c r="T405" i="2"/>
  <c r="T390" i="2"/>
  <c r="T372" i="2"/>
  <c r="T355" i="2"/>
  <c r="T331" i="2"/>
  <c r="T307" i="2"/>
  <c r="T289" i="2"/>
  <c r="T255" i="2"/>
  <c r="T224" i="2"/>
  <c r="R205" i="2"/>
  <c r="T205" i="2"/>
  <c r="V205" i="2"/>
  <c r="X184" i="2"/>
  <c r="V184" i="2"/>
  <c r="T184" i="2"/>
  <c r="R184" i="2"/>
  <c r="Q184" i="2"/>
  <c r="V158" i="2"/>
  <c r="T158" i="2"/>
  <c r="R158" i="2"/>
  <c r="Q158" i="2"/>
  <c r="V144" i="2"/>
  <c r="T144" i="2"/>
  <c r="R144" i="2"/>
  <c r="Q144" i="2"/>
  <c r="T123" i="2"/>
  <c r="R123" i="2"/>
  <c r="V106" i="2"/>
  <c r="T106" i="2"/>
  <c r="R106" i="2"/>
  <c r="Q106" i="2"/>
  <c r="W106" i="2" s="1"/>
  <c r="R84" i="2"/>
  <c r="T84" i="2"/>
  <c r="T62" i="2"/>
  <c r="F388" i="2"/>
  <c r="H388" i="2"/>
  <c r="H364" i="2"/>
  <c r="H336" i="2"/>
  <c r="H308" i="2"/>
  <c r="H296" i="2"/>
  <c r="H278" i="2"/>
  <c r="H261" i="2"/>
  <c r="H242" i="2"/>
  <c r="H228" i="2"/>
  <c r="H202" i="2"/>
  <c r="H183" i="2"/>
  <c r="H155" i="2"/>
  <c r="H131" i="2"/>
  <c r="H79" i="2"/>
  <c r="H101" i="2"/>
  <c r="H47" i="2"/>
  <c r="W144" i="2" l="1"/>
  <c r="W158" i="2"/>
  <c r="W184" i="2"/>
  <c r="H122" i="2"/>
  <c r="J79" i="2"/>
  <c r="I79" i="2"/>
  <c r="H25" i="2" l="1"/>
  <c r="V412" i="2" l="1"/>
  <c r="R412" i="2"/>
  <c r="Q412" i="2"/>
  <c r="W412" i="2" s="1"/>
  <c r="V405" i="2"/>
  <c r="R405" i="2"/>
  <c r="Q405" i="2"/>
  <c r="V390" i="2"/>
  <c r="R390" i="2"/>
  <c r="Q390" i="2"/>
  <c r="V372" i="2"/>
  <c r="R372" i="2"/>
  <c r="Q372" i="2"/>
  <c r="W372" i="2" s="1"/>
  <c r="V355" i="2"/>
  <c r="R355" i="2"/>
  <c r="Q355" i="2"/>
  <c r="W355" i="2" s="1"/>
  <c r="V331" i="2"/>
  <c r="R331" i="2"/>
  <c r="Q331" i="2"/>
  <c r="V307" i="2"/>
  <c r="R307" i="2"/>
  <c r="Q307" i="2"/>
  <c r="V289" i="2"/>
  <c r="R289" i="2"/>
  <c r="Q289" i="2"/>
  <c r="W289" i="2" s="1"/>
  <c r="V255" i="2"/>
  <c r="R255" i="2"/>
  <c r="Q255" i="2"/>
  <c r="W255" i="2" s="1"/>
  <c r="V224" i="2"/>
  <c r="R224" i="2"/>
  <c r="Q224" i="2"/>
  <c r="Q205" i="2"/>
  <c r="W205" i="2" s="1"/>
  <c r="V123" i="2"/>
  <c r="Q123" i="2"/>
  <c r="V84" i="2"/>
  <c r="Q84" i="2"/>
  <c r="W84" i="2" s="1"/>
  <c r="V62" i="2"/>
  <c r="R62" i="2"/>
  <c r="Q62" i="2"/>
  <c r="J388" i="2"/>
  <c r="E388" i="2"/>
  <c r="K388" i="2" s="1"/>
  <c r="I388" i="2"/>
  <c r="J364" i="2"/>
  <c r="F364" i="2"/>
  <c r="E364" i="2"/>
  <c r="K364" i="2" s="1"/>
  <c r="I364" i="2"/>
  <c r="J336" i="2"/>
  <c r="F336" i="2"/>
  <c r="E336" i="2"/>
  <c r="K336" i="2" s="1"/>
  <c r="I336" i="2"/>
  <c r="J308" i="2"/>
  <c r="F308" i="2"/>
  <c r="E308" i="2"/>
  <c r="K308" i="2" s="1"/>
  <c r="I308" i="2"/>
  <c r="J296" i="2"/>
  <c r="F296" i="2"/>
  <c r="E296" i="2"/>
  <c r="K296" i="2" s="1"/>
  <c r="I296" i="2"/>
  <c r="J278" i="2"/>
  <c r="F278" i="2"/>
  <c r="E278" i="2"/>
  <c r="K278" i="2" s="1"/>
  <c r="I278" i="2"/>
  <c r="J261" i="2"/>
  <c r="F261" i="2"/>
  <c r="E261" i="2"/>
  <c r="K261" i="2" s="1"/>
  <c r="I261" i="2"/>
  <c r="J242" i="2"/>
  <c r="F242" i="2"/>
  <c r="E242" i="2"/>
  <c r="K242" i="2" s="1"/>
  <c r="I242" i="2"/>
  <c r="J228" i="2"/>
  <c r="F228" i="2"/>
  <c r="E228" i="2"/>
  <c r="K228" i="2" s="1"/>
  <c r="I228" i="2"/>
  <c r="J202" i="2"/>
  <c r="F202" i="2"/>
  <c r="E202" i="2"/>
  <c r="K202" i="2" s="1"/>
  <c r="I202" i="2"/>
  <c r="J183" i="2"/>
  <c r="F183" i="2"/>
  <c r="E183" i="2"/>
  <c r="K183" i="2" s="1"/>
  <c r="I183" i="2"/>
  <c r="J155" i="2"/>
  <c r="F155" i="2"/>
  <c r="E155" i="2"/>
  <c r="K155" i="2" s="1"/>
  <c r="I155" i="2"/>
  <c r="F131" i="2"/>
  <c r="E131" i="2"/>
  <c r="J131" i="2"/>
  <c r="I131" i="2"/>
  <c r="F122" i="2"/>
  <c r="E122" i="2"/>
  <c r="J122" i="2"/>
  <c r="I122" i="2"/>
  <c r="F101" i="2"/>
  <c r="E101" i="2"/>
  <c r="J101" i="2"/>
  <c r="I101" i="2"/>
  <c r="E79" i="2"/>
  <c r="K79" i="2" s="1"/>
  <c r="J47" i="2"/>
  <c r="E47" i="2"/>
  <c r="K47" i="2" s="1"/>
  <c r="I47" i="2"/>
  <c r="J25" i="2"/>
  <c r="E25" i="2"/>
  <c r="I25" i="2"/>
  <c r="K101" i="2" l="1"/>
  <c r="K122" i="2"/>
  <c r="K131" i="2"/>
  <c r="K25" i="2"/>
  <c r="W62" i="2"/>
  <c r="W224" i="2"/>
  <c r="W331" i="2"/>
  <c r="W405" i="2"/>
  <c r="W123" i="2"/>
  <c r="W307" i="2"/>
  <c r="W390" i="2"/>
  <c r="H14" i="12"/>
  <c r="H13" i="12"/>
  <c r="H10" i="12"/>
  <c r="H9" i="12"/>
  <c r="H8" i="12"/>
  <c r="H15" i="12" l="1"/>
  <c r="N46" i="1" l="1"/>
  <c r="H46" i="1"/>
  <c r="G46" i="1"/>
  <c r="F45" i="1"/>
  <c r="F44" i="1"/>
  <c r="F43" i="1"/>
  <c r="F42" i="1"/>
  <c r="F41" i="1"/>
  <c r="F40" i="1"/>
  <c r="F39" i="1"/>
  <c r="F38" i="1"/>
  <c r="F37" i="1"/>
  <c r="F36" i="1"/>
  <c r="F35" i="1"/>
  <c r="F34" i="1"/>
  <c r="O34" i="1" s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J10" i="1" l="1"/>
  <c r="F46" i="1"/>
  <c r="J16" i="1"/>
  <c r="P16" i="1" s="1"/>
  <c r="O16" i="1"/>
  <c r="J24" i="1"/>
  <c r="P24" i="1" s="1"/>
  <c r="O24" i="1"/>
  <c r="J32" i="1"/>
  <c r="P32" i="1" s="1"/>
  <c r="O32" i="1"/>
  <c r="J40" i="1"/>
  <c r="P40" i="1" s="1"/>
  <c r="O40" i="1"/>
  <c r="J23" i="1"/>
  <c r="P23" i="1" s="1"/>
  <c r="O23" i="1"/>
  <c r="J26" i="1"/>
  <c r="P26" i="1" s="1"/>
  <c r="O26" i="1"/>
  <c r="J34" i="1"/>
  <c r="P34" i="1" s="1"/>
  <c r="J42" i="1"/>
  <c r="P42" i="1" s="1"/>
  <c r="O42" i="1"/>
  <c r="J31" i="1"/>
  <c r="P31" i="1" s="1"/>
  <c r="O31" i="1"/>
  <c r="J25" i="1"/>
  <c r="P25" i="1" s="1"/>
  <c r="O25" i="1"/>
  <c r="J41" i="1"/>
  <c r="P41" i="1" s="1"/>
  <c r="O41" i="1"/>
  <c r="J18" i="1"/>
  <c r="P18" i="1" s="1"/>
  <c r="O18" i="1"/>
  <c r="J19" i="1"/>
  <c r="P19" i="1" s="1"/>
  <c r="O19" i="1"/>
  <c r="J35" i="1"/>
  <c r="P35" i="1" s="1"/>
  <c r="O35" i="1"/>
  <c r="J43" i="1"/>
  <c r="P43" i="1" s="1"/>
  <c r="O43" i="1"/>
  <c r="J39" i="1"/>
  <c r="P39" i="1" s="1"/>
  <c r="O39" i="1"/>
  <c r="J33" i="1"/>
  <c r="P33" i="1" s="1"/>
  <c r="O33" i="1"/>
  <c r="O10" i="1"/>
  <c r="J11" i="1"/>
  <c r="P11" i="1" s="1"/>
  <c r="O11" i="1"/>
  <c r="J27" i="1"/>
  <c r="P27" i="1" s="1"/>
  <c r="O27" i="1"/>
  <c r="J12" i="1"/>
  <c r="P12" i="1" s="1"/>
  <c r="O12" i="1"/>
  <c r="J20" i="1"/>
  <c r="P20" i="1" s="1"/>
  <c r="O20" i="1"/>
  <c r="J28" i="1"/>
  <c r="P28" i="1" s="1"/>
  <c r="O28" i="1"/>
  <c r="J36" i="1"/>
  <c r="P36" i="1" s="1"/>
  <c r="O36" i="1"/>
  <c r="J44" i="1"/>
  <c r="P44" i="1" s="1"/>
  <c r="O44" i="1"/>
  <c r="J15" i="1"/>
  <c r="P15" i="1" s="1"/>
  <c r="O15" i="1"/>
  <c r="J17" i="1"/>
  <c r="P17" i="1" s="1"/>
  <c r="O17" i="1"/>
  <c r="J13" i="1"/>
  <c r="P13" i="1" s="1"/>
  <c r="O13" i="1"/>
  <c r="J21" i="1"/>
  <c r="P21" i="1" s="1"/>
  <c r="O21" i="1"/>
  <c r="J29" i="1"/>
  <c r="P29" i="1" s="1"/>
  <c r="O29" i="1"/>
  <c r="J37" i="1"/>
  <c r="P37" i="1" s="1"/>
  <c r="O37" i="1"/>
  <c r="J45" i="1"/>
  <c r="P45" i="1" s="1"/>
  <c r="O45" i="1"/>
  <c r="J14" i="1"/>
  <c r="P14" i="1" s="1"/>
  <c r="O14" i="1"/>
  <c r="J22" i="1"/>
  <c r="P22" i="1" s="1"/>
  <c r="O22" i="1"/>
  <c r="J30" i="1"/>
  <c r="P30" i="1" s="1"/>
  <c r="O30" i="1"/>
  <c r="J38" i="1"/>
  <c r="P38" i="1" s="1"/>
  <c r="O38" i="1"/>
  <c r="H28" i="12"/>
  <c r="I28" i="12"/>
  <c r="E27" i="12"/>
  <c r="J27" i="12" s="1"/>
  <c r="E26" i="12"/>
  <c r="J26" i="12" s="1"/>
  <c r="E25" i="12"/>
  <c r="J25" i="12" s="1"/>
  <c r="J24" i="12"/>
  <c r="D28" i="12"/>
  <c r="C28" i="12"/>
  <c r="E28" i="12" s="1"/>
  <c r="J28" i="12" l="1"/>
  <c r="J46" i="1"/>
  <c r="O46" i="1"/>
  <c r="P10" i="1"/>
  <c r="P46" i="1" s="1"/>
  <c r="F5" i="8" l="1"/>
  <c r="B1" i="8"/>
  <c r="C1" i="8"/>
  <c r="G5" i="8" l="1"/>
  <c r="B5" i="8" s="1"/>
  <c r="B11" i="8" s="1"/>
  <c r="F10" i="8"/>
  <c r="F15" i="8"/>
  <c r="F14" i="8"/>
  <c r="F11" i="8"/>
  <c r="F17" i="8"/>
  <c r="F13" i="8"/>
  <c r="F16" i="8"/>
  <c r="F8" i="8"/>
  <c r="F9" i="8"/>
  <c r="F18" i="8"/>
  <c r="F19" i="8"/>
  <c r="F12" i="8"/>
  <c r="C5" i="8" l="1"/>
  <c r="B13" i="8"/>
  <c r="B16" i="8"/>
  <c r="B8" i="8"/>
  <c r="B18" i="8"/>
  <c r="B14" i="8"/>
  <c r="B19" i="8"/>
  <c r="B12" i="8"/>
  <c r="B10" i="8"/>
  <c r="B15" i="8"/>
  <c r="B17" i="8"/>
  <c r="B9" i="8"/>
  <c r="F6" i="8" l="1"/>
  <c r="B6" i="8"/>
</calcChain>
</file>

<file path=xl/sharedStrings.xml><?xml version="1.0" encoding="utf-8"?>
<sst xmlns="http://schemas.openxmlformats.org/spreadsheetml/2006/main" count="1034" uniqueCount="919">
  <si>
    <t>S/n</t>
  </si>
  <si>
    <t>No. of LGCs</t>
  </si>
  <si>
    <t>Gross Total</t>
  </si>
  <si>
    <t>External Debt</t>
  </si>
  <si>
    <t>=N=</t>
  </si>
  <si>
    <t>Gross Statutory Allocation</t>
  </si>
  <si>
    <t>6=4+5</t>
  </si>
  <si>
    <t>10=6-(7+8+9)</t>
  </si>
  <si>
    <t>State</t>
  </si>
  <si>
    <t>Local Government Councils</t>
  </si>
  <si>
    <t>Value Added Tax</t>
  </si>
  <si>
    <t>Contractual Obligation (ISPO)</t>
  </si>
  <si>
    <t>Net Statutory Allocation</t>
  </si>
  <si>
    <t>Total Net Amount</t>
  </si>
  <si>
    <t>Beneficiaries</t>
  </si>
  <si>
    <t>Table IV</t>
  </si>
  <si>
    <t>Total Allocation</t>
  </si>
  <si>
    <t>Table III</t>
  </si>
  <si>
    <t>Note :</t>
  </si>
  <si>
    <r>
      <t xml:space="preserve">*   Other Deductions cover; </t>
    </r>
    <r>
      <rPr>
        <b/>
        <sz val="10"/>
        <rFont val="Arial"/>
        <family val="2"/>
      </rPr>
      <t>National Water Rehabilitation Projects, National Agricultural Technology Support Programme,</t>
    </r>
  </si>
  <si>
    <t>Deductions</t>
  </si>
  <si>
    <t>Total Gross Amount</t>
  </si>
  <si>
    <t>13% Share of Derivation (Net)</t>
  </si>
  <si>
    <t>Payment for Fertilizer, State Water Supply Project, State Agricultural Project and National Fadama Project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</si>
  <si>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</si>
  <si>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</si>
  <si>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</si>
  <si>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</si>
  <si>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</si>
  <si>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</si>
  <si>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</si>
  <si>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</si>
  <si>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</si>
  <si>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</si>
  <si>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</si>
  <si>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</si>
  <si>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</si>
  <si>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</si>
  <si>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</si>
  <si>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</si>
  <si>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</si>
  <si>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</si>
  <si>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</si>
  <si>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</si>
  <si>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</si>
  <si>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</si>
  <si>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</si>
  <si>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</si>
  <si>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</si>
  <si>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</si>
  <si>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</si>
  <si>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</si>
  <si>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</si>
  <si>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</si>
  <si>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</si>
  <si>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</si>
  <si>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</si>
  <si>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</si>
  <si>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</si>
  <si>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</si>
  <si>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</si>
  <si>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</si>
  <si>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</si>
  <si>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</si>
  <si>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</si>
  <si>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</si>
  <si>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</si>
  <si>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</si>
  <si>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</si>
  <si>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</si>
  <si>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</si>
  <si>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</si>
  <si>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</si>
  <si>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</si>
  <si>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</si>
  <si>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</si>
  <si>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</si>
  <si>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</si>
  <si>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</si>
  <si>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</si>
  <si>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</si>
  <si>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</si>
  <si>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</si>
  <si>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</si>
  <si>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</si>
  <si>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</si>
  <si>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</si>
  <si>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</si>
  <si>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</si>
  <si>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</si>
  <si>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</si>
  <si>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</si>
  <si>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</si>
  <si>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</si>
  <si>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</si>
  <si>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</si>
  <si>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</si>
  <si>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</si>
  <si>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</si>
  <si>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</si>
  <si>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</si>
  <si>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</si>
  <si>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</si>
  <si>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</si>
  <si>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</si>
  <si>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</si>
  <si>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</si>
  <si>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</si>
  <si>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</si>
  <si>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</si>
  <si>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</si>
  <si>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</si>
  <si>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</si>
  <si>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</si>
  <si>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</si>
  <si>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</si>
  <si>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</si>
  <si>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</si>
  <si>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</si>
  <si>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</si>
  <si>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</si>
  <si>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</si>
  <si>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</si>
  <si>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</si>
  <si>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</si>
  <si>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</si>
  <si>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</si>
  <si>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</si>
  <si>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</si>
  <si>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</si>
  <si>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</si>
  <si>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</si>
  <si>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</si>
  <si>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</si>
  <si>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</si>
  <si>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</si>
  <si>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</si>
  <si>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</si>
  <si>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</si>
  <si>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</si>
  <si>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</si>
  <si>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</si>
  <si>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</si>
  <si>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</si>
  <si>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</si>
  <si>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</si>
  <si>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</si>
  <si>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</si>
  <si>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</si>
  <si>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</si>
  <si>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</si>
  <si>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</si>
  <si>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</si>
  <si>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</si>
  <si>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</si>
  <si>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</si>
  <si>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</si>
  <si>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</si>
  <si>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</si>
  <si>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</si>
  <si>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</si>
  <si>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</si>
  <si>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</si>
  <si>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</si>
  <si>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</si>
  <si>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</si>
  <si>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</si>
  <si>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</si>
  <si>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</si>
  <si>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</si>
  <si>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</si>
  <si>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</si>
  <si>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</si>
  <si>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</si>
  <si>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</si>
  <si>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</si>
  <si>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</si>
  <si>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</si>
  <si>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</si>
  <si>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</si>
  <si>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</si>
  <si>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</si>
  <si>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</si>
  <si>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</si>
  <si>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</si>
  <si>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</si>
  <si>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</si>
  <si>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</si>
  <si>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</si>
  <si>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</si>
  <si>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</si>
  <si>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</si>
  <si>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</si>
  <si>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</si>
  <si>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</si>
  <si>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</si>
  <si>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</si>
  <si>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</si>
  <si>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</si>
  <si>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</si>
  <si>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</si>
  <si>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</si>
  <si>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</si>
  <si>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</si>
  <si>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</si>
  <si>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</si>
  <si>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</si>
  <si>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</si>
  <si>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</si>
  <si>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</si>
  <si>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</si>
  <si>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</si>
  <si>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</si>
  <si>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</si>
  <si>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</si>
  <si>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</si>
  <si>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</si>
  <si>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</si>
  <si>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</si>
  <si>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</si>
  <si>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</si>
  <si>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</si>
  <si>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</si>
  <si>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</si>
  <si>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</si>
  <si>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</si>
  <si>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</si>
  <si>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</si>
  <si>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</si>
  <si>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</si>
  <si>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</si>
  <si>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</si>
  <si>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</si>
  <si>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</si>
  <si>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</si>
  <si>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</si>
  <si>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</si>
  <si>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</si>
  <si>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</si>
  <si>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</si>
  <si>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</si>
  <si>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</si>
  <si>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</si>
  <si>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</si>
  <si>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</si>
  <si>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</si>
  <si>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</si>
  <si>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</si>
  <si>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</si>
  <si>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</si>
  <si>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</si>
  <si>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</si>
  <si>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</si>
  <si>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</si>
  <si>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</si>
  <si>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</si>
  <si>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</si>
  <si>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</si>
  <si>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</si>
  <si>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</si>
  <si>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</si>
  <si>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</si>
  <si>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</si>
  <si>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</si>
  <si>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</si>
  <si>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</si>
  <si>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</si>
  <si>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</si>
  <si>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</si>
  <si>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</si>
  <si>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</si>
  <si>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</si>
  <si>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</si>
  <si>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</si>
  <si>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</si>
  <si>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</si>
  <si>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</si>
  <si>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</si>
  <si>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</si>
  <si>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</si>
  <si>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</si>
  <si>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</si>
  <si>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</si>
  <si>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</si>
  <si>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</si>
  <si>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</si>
  <si>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</si>
  <si>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</si>
  <si>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</si>
  <si>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</si>
  <si>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</si>
  <si>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</si>
  <si>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</si>
  <si>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</si>
  <si>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</si>
  <si>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</si>
  <si>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</si>
  <si>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</si>
  <si>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</si>
  <si>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</si>
  <si>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</si>
  <si>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</si>
  <si>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</si>
  <si>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</si>
  <si>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</si>
  <si>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</si>
  <si>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</si>
  <si>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</si>
  <si>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</si>
  <si>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</si>
  <si>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</si>
  <si>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</si>
  <si>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</si>
  <si>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</si>
  <si>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</si>
  <si>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</si>
  <si>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</si>
  <si>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</si>
  <si>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</si>
  <si>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</si>
  <si>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</si>
  <si>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</si>
  <si>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</si>
  <si>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</si>
  <si>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</si>
  <si>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</si>
  <si>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</si>
  <si>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</si>
  <si>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</si>
  <si>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</si>
  <si>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</si>
  <si>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</si>
  <si>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</si>
  <si>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</si>
  <si>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</si>
  <si>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</si>
  <si>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</si>
  <si>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</si>
  <si>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</si>
  <si>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</si>
  <si>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</si>
  <si>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</si>
  <si>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</si>
  <si>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</si>
  <si>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</si>
  <si>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</si>
  <si>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</si>
  <si>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</si>
  <si>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</si>
  <si>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</si>
  <si>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</si>
  <si>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</si>
  <si>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</si>
  <si>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</si>
  <si>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</si>
  <si>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</si>
  <si>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</si>
  <si>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</si>
  <si>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</si>
  <si>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</si>
  <si>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</si>
  <si>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</si>
  <si>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</si>
  <si>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</si>
  <si>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</si>
  <si>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</si>
  <si>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</si>
  <si>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</si>
  <si>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</si>
  <si>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</si>
  <si>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</si>
  <si>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</si>
  <si>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</si>
  <si>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</si>
  <si>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</si>
  <si>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</si>
  <si>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</si>
  <si>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</si>
  <si>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</si>
  <si>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</si>
  <si>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</si>
  <si>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</si>
  <si>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</si>
  <si>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</si>
  <si>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</si>
  <si>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</si>
  <si>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</si>
  <si>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</si>
  <si>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</si>
  <si>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</si>
  <si>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</si>
  <si>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</si>
  <si>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</si>
  <si>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</si>
  <si>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</si>
  <si>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</si>
  <si>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</si>
  <si>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</si>
  <si>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</si>
  <si>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GWAGWADA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</si>
  <si>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</si>
  <si>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</si>
  <si>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</si>
  <si>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</si>
  <si>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</si>
  <si>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</si>
  <si>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</si>
  <si>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</si>
  <si>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</si>
  <si>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</si>
  <si>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</si>
  <si>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</si>
  <si>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</si>
  <si>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</si>
  <si>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</si>
  <si>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</si>
  <si>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</si>
  <si>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</si>
  <si>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</si>
  <si>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</si>
  <si>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</si>
  <si>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</si>
  <si>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</si>
  <si>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</si>
  <si>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</si>
  <si>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</si>
  <si>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</si>
  <si>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</si>
  <si>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</si>
  <si>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</si>
  <si>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</si>
  <si>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</si>
  <si>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</si>
  <si>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</si>
  <si>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</si>
  <si>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</si>
  <si>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</si>
  <si>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</si>
  <si>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</si>
  <si>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</si>
  <si>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</si>
  <si>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</si>
  <si>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</si>
  <si>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</si>
  <si>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</si>
  <si>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</si>
  <si>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</si>
  <si>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</si>
  <si>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</si>
  <si>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</si>
  <si>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</si>
  <si>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</si>
  <si>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</si>
  <si>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</si>
  <si>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</si>
  <si>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</si>
  <si>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</si>
  <si>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</si>
  <si>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</si>
  <si>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</si>
  <si>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</si>
  <si>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</si>
  <si>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</si>
  <si>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</si>
  <si>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</si>
  <si>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</si>
  <si>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</si>
  <si>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</si>
  <si>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</si>
  <si>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</si>
  <si>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</si>
  <si>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</si>
  <si>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</si>
  <si>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</si>
  <si>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</si>
  <si>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</si>
  <si>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</si>
  <si>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</si>
  <si>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</si>
  <si>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</si>
  <si>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</si>
  <si>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</si>
  <si>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</si>
  <si>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</si>
  <si>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</si>
  <si>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</si>
  <si>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</si>
  <si>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</si>
  <si>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</si>
  <si>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</si>
  <si>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</si>
  <si>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</si>
  <si>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</si>
  <si>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</si>
  <si>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</si>
  <si>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</si>
  <si>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</si>
  <si>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</si>
  <si>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</si>
  <si>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</si>
  <si>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</si>
  <si>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</si>
  <si>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</si>
  <si>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</si>
  <si>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</si>
  <si>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</si>
  <si>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</si>
  <si>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</si>
  <si>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</si>
  <si>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</si>
  <si>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</si>
  <si>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</si>
  <si>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</si>
  <si>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</si>
  <si>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</si>
  <si>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</si>
  <si>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</si>
  <si>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</si>
  <si>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</si>
  <si>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</si>
  <si>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</si>
  <si>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</si>
  <si>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</si>
  <si>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</si>
  <si>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</si>
  <si>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</si>
  <si>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</si>
  <si>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</si>
  <si>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</si>
  <si>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</si>
  <si>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</si>
  <si>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</si>
  <si>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</si>
  <si>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</si>
  <si>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</si>
  <si>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</si>
  <si>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</si>
  <si>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</si>
  <si>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</si>
  <si>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</si>
  <si>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</si>
  <si>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</si>
  <si>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</si>
  <si>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</si>
  <si>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</si>
  <si>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</si>
  <si>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</si>
  <si>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</si>
  <si>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</si>
  <si>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</si>
  <si>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</si>
  <si>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</si>
  <si>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</si>
  <si>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</si>
  <si>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</si>
  <si>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</si>
  <si>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</si>
  <si>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</si>
  <si>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</si>
  <si>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</si>
  <si>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</si>
  <si>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</si>
  <si>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</si>
  <si>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</si>
  <si>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</si>
  <si>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</si>
  <si>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</si>
  <si>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</si>
  <si>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</si>
  <si>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</si>
  <si>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</si>
  <si>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</si>
  <si>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</si>
  <si>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</si>
  <si>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</si>
  <si>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</si>
  <si>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</si>
  <si>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</si>
  <si>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</si>
  <si>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</si>
  <si>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</si>
  <si>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</si>
  <si>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</si>
  <si>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</si>
  <si>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</si>
  <si>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</si>
  <si>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</si>
  <si>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</si>
  <si>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</si>
  <si>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</si>
  <si>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</si>
  <si>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</si>
  <si>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</si>
  <si>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</si>
  <si>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</si>
  <si>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</si>
  <si>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</si>
  <si>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</si>
  <si>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</si>
  <si>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</si>
  <si>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</si>
  <si>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</si>
  <si>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</si>
  <si>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</si>
  <si>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</si>
  <si>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</si>
  <si>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</si>
  <si>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</si>
  <si>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</si>
  <si>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</si>
  <si>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</si>
  <si>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</si>
  <si>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</si>
  <si>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</si>
  <si>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</si>
  <si>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</si>
  <si>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</si>
  <si>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</si>
  <si>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</si>
  <si>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</si>
  <si>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ODOGBOLU</t>
  </si>
  <si>
    <t>AKOKO NORTH EAST</t>
  </si>
  <si>
    <t>AKOKO NORTH WEST</t>
  </si>
  <si>
    <t>AKOKO SOUTH WEST</t>
  </si>
  <si>
    <t>AKURE NORTH</t>
  </si>
  <si>
    <t>AKURE SOUTH</t>
  </si>
  <si>
    <t>IDANRE</t>
  </si>
  <si>
    <t>IFEDORE</t>
  </si>
  <si>
    <t>ODIGBO</t>
  </si>
  <si>
    <t>ONDO EAST</t>
  </si>
  <si>
    <t>ONDO WEST</t>
  </si>
  <si>
    <t>OSE</t>
  </si>
  <si>
    <t>OWO</t>
  </si>
  <si>
    <t>ATAKUMOSA EAST</t>
  </si>
  <si>
    <t>ATAKUMOSA WEST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</si>
  <si>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</si>
  <si>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</si>
  <si>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</si>
  <si>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</si>
  <si>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</si>
  <si>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</si>
  <si>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</si>
  <si>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</si>
  <si>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</si>
  <si>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</si>
  <si>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</si>
  <si>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ILESHA WEST</t>
  </si>
  <si>
    <t>IREWOLE</t>
  </si>
  <si>
    <t>ISOKAN</t>
  </si>
  <si>
    <t>IWO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</si>
  <si>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</si>
  <si>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</si>
  <si>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</si>
  <si>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</si>
  <si>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</si>
  <si>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</si>
  <si>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</si>
  <si>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</si>
  <si>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</si>
  <si>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</si>
  <si>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</si>
  <si>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</si>
  <si>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</si>
  <si>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</si>
  <si>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</si>
  <si>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SAKI WEST</t>
  </si>
  <si>
    <t>IREPO</t>
  </si>
  <si>
    <t>ISEYIN</t>
  </si>
  <si>
    <t>ITESIWAJU</t>
  </si>
  <si>
    <t>IWAJOWA</t>
  </si>
  <si>
    <t>KAJOLA</t>
  </si>
  <si>
    <t>OGO-OLUWA</t>
  </si>
  <si>
    <t>OLUYOLE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</si>
  <si>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</si>
  <si>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</si>
  <si>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</si>
  <si>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</si>
  <si>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</si>
  <si>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</si>
  <si>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</si>
  <si>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</si>
  <si>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</si>
  <si>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</si>
  <si>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</si>
  <si>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</si>
  <si>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</si>
  <si>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</si>
  <si>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</si>
  <si>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</si>
  <si>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</si>
  <si>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</si>
  <si>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</si>
  <si>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</si>
  <si>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</si>
  <si>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</si>
  <si>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</si>
  <si>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</si>
  <si>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</si>
  <si>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</si>
  <si>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</si>
  <si>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</si>
  <si>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</si>
  <si>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</si>
  <si>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</si>
  <si>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</si>
  <si>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</si>
  <si>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</si>
  <si>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</si>
  <si>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</si>
  <si>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</si>
  <si>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</si>
  <si>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</si>
  <si>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</si>
  <si>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</si>
  <si>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</si>
  <si>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</si>
  <si>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</si>
  <si>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</si>
  <si>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</si>
  <si>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</si>
  <si>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</si>
  <si>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</si>
  <si>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</si>
  <si>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</si>
  <si>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</si>
  <si>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</si>
  <si>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</si>
  <si>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</si>
  <si>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</si>
  <si>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</si>
  <si>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</si>
  <si>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</si>
  <si>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</si>
  <si>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</si>
  <si>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</si>
  <si>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</si>
  <si>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</si>
  <si>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</si>
  <si>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</si>
  <si>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</si>
  <si>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</si>
  <si>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</si>
  <si>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</si>
  <si>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</si>
  <si>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</si>
  <si>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</si>
  <si>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</si>
  <si>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</si>
  <si>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</si>
  <si>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</si>
  <si>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</si>
  <si>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</si>
  <si>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</si>
  <si>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</si>
  <si>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</si>
  <si>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</si>
  <si>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</si>
  <si>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</si>
  <si>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</si>
  <si>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</si>
  <si>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</si>
  <si>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</si>
  <si>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</si>
  <si>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</si>
  <si>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</si>
  <si>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</si>
  <si>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</si>
  <si>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</si>
  <si>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</si>
  <si>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</si>
  <si>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</si>
  <si>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</si>
  <si>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</si>
  <si>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</si>
  <si>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</si>
  <si>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</si>
  <si>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</si>
  <si>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</si>
  <si>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</si>
  <si>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</si>
  <si>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</si>
  <si>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</si>
  <si>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</si>
  <si>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</si>
  <si>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</si>
  <si>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</si>
  <si>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</si>
  <si>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</si>
  <si>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</si>
  <si>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</si>
  <si>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</si>
  <si>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</si>
  <si>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</si>
  <si>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</si>
  <si>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</si>
  <si>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</si>
  <si>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</si>
  <si>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</si>
  <si>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</si>
  <si>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</si>
  <si>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</si>
  <si>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</si>
  <si>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</si>
  <si>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</si>
  <si>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</si>
  <si>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</si>
  <si>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</si>
  <si>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</si>
  <si>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</si>
  <si>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</si>
  <si>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</si>
  <si>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Other Deductions   (see Note)</t>
  </si>
  <si>
    <t>ABIA TOTAL</t>
  </si>
  <si>
    <t>ADAMAWA TOTAL</t>
  </si>
  <si>
    <t>AKWA IBOM TOTAL</t>
  </si>
  <si>
    <t>ANAMBRA TOTAL</t>
  </si>
  <si>
    <t>BAUCHI TOTAL</t>
  </si>
  <si>
    <t>BAYELSA TOTAL</t>
  </si>
  <si>
    <t>BENUE TOTAL</t>
  </si>
  <si>
    <t>BORNO TOTAL</t>
  </si>
  <si>
    <t>CROSS RIVER TOTAL</t>
  </si>
  <si>
    <t>DELTA TOTAL</t>
  </si>
  <si>
    <t>EBONYI TOTAL</t>
  </si>
  <si>
    <t>EDO TOTAL</t>
  </si>
  <si>
    <t>EKITI TOTAL</t>
  </si>
  <si>
    <t>ENUGU TOTAL</t>
  </si>
  <si>
    <t>GOMBE TOTAL</t>
  </si>
  <si>
    <t>IMO TOTAL</t>
  </si>
  <si>
    <t>JIGAWA TOTAL</t>
  </si>
  <si>
    <t>KADUNA TOTAL</t>
  </si>
  <si>
    <t>KANO TOTAL</t>
  </si>
  <si>
    <t>KATSINA TOTAL</t>
  </si>
  <si>
    <t>KEBBI TOTAL</t>
  </si>
  <si>
    <t>KOGI TOTAL</t>
  </si>
  <si>
    <t>KWARA TOTAL</t>
  </si>
  <si>
    <t>LAGOS TOTAL</t>
  </si>
  <si>
    <t>NASSARAWA TOTAL</t>
  </si>
  <si>
    <t>NIGER TOTAL</t>
  </si>
  <si>
    <t>OGUN TOTAL</t>
  </si>
  <si>
    <t>ONDO TOTAL</t>
  </si>
  <si>
    <t>OSUN TOTAL</t>
  </si>
  <si>
    <t>OYO TOTAL</t>
  </si>
  <si>
    <t>PLATEAU TOTAL</t>
  </si>
  <si>
    <t>RIVERS TOTAL</t>
  </si>
  <si>
    <t>SOKOTO TOTAL</t>
  </si>
  <si>
    <t>TARABA TOTAL</t>
  </si>
  <si>
    <t>YOBE TOTAL</t>
  </si>
  <si>
    <t>ZAMFARA TOTAL</t>
  </si>
  <si>
    <t>IBARAPA CENTRAL</t>
  </si>
  <si>
    <t xml:space="preserve">AFIKPO SOUTH </t>
  </si>
  <si>
    <t>BILLIRI</t>
  </si>
  <si>
    <t>NASARAWA EGGON</t>
  </si>
  <si>
    <t>IJEBU NORTH EAST</t>
  </si>
  <si>
    <t>ODEDAH</t>
  </si>
  <si>
    <t>OGUN WATERSIDE</t>
  </si>
  <si>
    <t>SHAGAMU</t>
  </si>
  <si>
    <t>AKOKO SOUTH EAST</t>
  </si>
  <si>
    <t>OKITIPUPA</t>
  </si>
  <si>
    <t>ILAJE</t>
  </si>
  <si>
    <t>ESE-EDO</t>
  </si>
  <si>
    <t>ILE-OLUJI-OKEIGBO</t>
  </si>
  <si>
    <t>IRELE</t>
  </si>
  <si>
    <t>AIYEDADE</t>
  </si>
  <si>
    <t>AIYEDIRE</t>
  </si>
  <si>
    <t>BOLUWADURO</t>
  </si>
  <si>
    <t>ILESHA EAST</t>
  </si>
  <si>
    <t>OBOKUN</t>
  </si>
  <si>
    <t>ODO-OTIN</t>
  </si>
  <si>
    <t>ATISBO</t>
  </si>
  <si>
    <t>IDO</t>
  </si>
  <si>
    <t>IFELOJU</t>
  </si>
  <si>
    <t>OLORUNSOGO</t>
  </si>
  <si>
    <t>LAGELU</t>
  </si>
  <si>
    <t>OGBOMOSHO NORTH</t>
  </si>
  <si>
    <t>OGBOMOSHO SOUTH</t>
  </si>
  <si>
    <t>ONA-ARA</t>
  </si>
  <si>
    <t>OYO EAST</t>
  </si>
  <si>
    <t>DANGE-SHUNI</t>
  </si>
  <si>
    <t>Total (States)</t>
  </si>
  <si>
    <t>Deduction</t>
  </si>
  <si>
    <t>Statutory</t>
  </si>
  <si>
    <t>VAT</t>
  </si>
  <si>
    <t>Total</t>
  </si>
  <si>
    <t>FGN (see Table II)</t>
  </si>
  <si>
    <t>State (see Table III)</t>
  </si>
  <si>
    <t>LGCs (see Table IV)</t>
  </si>
  <si>
    <t>13% Derivation Fund</t>
  </si>
  <si>
    <t>Cost of Collection - NCS</t>
  </si>
  <si>
    <t>Check!!</t>
  </si>
  <si>
    <t>Less Deductions</t>
  </si>
  <si>
    <t>FGN (CRF Account)</t>
  </si>
  <si>
    <t>Share of Derivation &amp; Ecology</t>
  </si>
  <si>
    <t>Stabilization</t>
  </si>
  <si>
    <t>Development of Natural Resources</t>
  </si>
  <si>
    <t>FCT-Abuja</t>
  </si>
  <si>
    <t>Sub-total</t>
  </si>
  <si>
    <t>Cost of Collection - DPR</t>
  </si>
  <si>
    <t>₦</t>
  </si>
  <si>
    <t>Summary of Gross Revenue Allocation by Federation Account Allocation Committee for the Month of December, 2017 Shared in January, 2018</t>
  </si>
  <si>
    <t xml:space="preserve">FIRS/NCS Refund </t>
  </si>
  <si>
    <t>Distribution of Revenue Allocation to FGN by Federation Account Allocation Committee for the Month of December, 2017 Shared in January, 2018</t>
  </si>
  <si>
    <t>3=1-2</t>
  </si>
  <si>
    <t>8=3+4+5+6+7</t>
  </si>
  <si>
    <t>Distribution of Revenue Allocation to State Governments by Federation Account Allocation Committee for the month of December,2017 Shared in January, 2018</t>
  </si>
  <si>
    <t>16=10+11+12+13+14</t>
  </si>
  <si>
    <t>15=6+11+12+13+14</t>
  </si>
  <si>
    <t>Cost of Collections - FIRS</t>
  </si>
  <si>
    <t>Distribution of Revenue Allocation to Local Government Councils by Federation Account Allocation Committee for the Month of December, 2017 Shared in January, 2018</t>
  </si>
  <si>
    <t xml:space="preserve">Distribution of ₦14.713Billion FOREX Equalisation </t>
  </si>
  <si>
    <t xml:space="preserve">Distribution of ₦16.055Billion FOREX Equalisation </t>
  </si>
  <si>
    <t>Distribution of ₦1.938Billion Excess Bank Charges Recovered</t>
  </si>
  <si>
    <t xml:space="preserve">Distribution of ₦16.055b  from FOREX Equalisation </t>
  </si>
  <si>
    <t xml:space="preserve">Distribution of ₦14.712b from FOREX Equalisation </t>
  </si>
  <si>
    <t xml:space="preserve">Distribution of ₦1.938B Excess Bank Charges </t>
  </si>
  <si>
    <t xml:space="preserve">Distribution of ₦16.055Billion from FOREX Equalisation </t>
  </si>
  <si>
    <t xml:space="preserve">Distribution of ₦14.713Billion from FOREX Equalisation </t>
  </si>
  <si>
    <t xml:space="preserve">Distribution of ₦1.938Billion  form Excess Bank Charges </t>
  </si>
  <si>
    <t xml:space="preserve">Distribution of ₦16.055b from FOREX Equalisation </t>
  </si>
  <si>
    <t xml:space="preserve">Distribution of ₦1.938B  form Excess Bank Charges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</si>
</sst>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\N#,##0.00;&quot;-N&quot;#,##0.00"/>
  </numFmts>
  <fonts count="3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b/>
      <sz val="14"/>
      <name val="Arial"/>
      <family val="2"/>
    </font>
    <font>
      <b/>
      <u/>
      <sz val="13"/>
      <name val="Arial"/>
      <family val="2"/>
    </font>
    <font>
      <b/>
      <u/>
      <sz val="2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8"/>
      <name val="Arial"/>
      <family val="2"/>
    </font>
    <font>
      <b/>
      <u/>
      <sz val="13"/>
      <name val="Aerial"/>
    </font>
    <font>
      <sz val="10"/>
      <name val="Aerial"/>
    </font>
    <font>
      <b/>
      <sz val="14"/>
      <name val="Aerial"/>
    </font>
    <font>
      <b/>
      <sz val="14"/>
      <color indexed="8"/>
      <name val="Aerial"/>
    </font>
    <font>
      <b/>
      <sz val="14"/>
      <name val="Calibri"/>
      <family val="2"/>
    </font>
    <font>
      <b/>
      <sz val="12"/>
      <name val="Calibri"/>
      <family val="2"/>
    </font>
    <font>
      <sz val="14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2"/>
      <name val="Aerial"/>
    </font>
    <font>
      <b/>
      <sz val="11"/>
      <name val="Times New Roman"/>
      <family val="1"/>
    </font>
    <font>
      <b/>
      <sz val="12"/>
      <color indexed="8"/>
      <name val="Aerial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3" fillId="0" borderId="0"/>
  </cellStyleXfs>
  <cellXfs count="155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43" fontId="0" fillId="0" borderId="1" xfId="1" applyFont="1" applyBorder="1"/>
    <xf numFmtId="43" fontId="0" fillId="0" borderId="1" xfId="0" applyNumberFormat="1" applyBorder="1"/>
    <xf numFmtId="40" fontId="0" fillId="0" borderId="1" xfId="0" applyNumberFormat="1" applyBorder="1"/>
    <xf numFmtId="43" fontId="2" fillId="0" borderId="1" xfId="0" applyNumberFormat="1" applyFont="1" applyBorder="1"/>
    <xf numFmtId="43" fontId="0" fillId="0" borderId="2" xfId="1" applyFont="1" applyBorder="1"/>
    <xf numFmtId="43" fontId="2" fillId="0" borderId="4" xfId="1" applyFont="1" applyBorder="1"/>
    <xf numFmtId="0" fontId="0" fillId="2" borderId="0" xfId="0" applyFill="1"/>
    <xf numFmtId="1" fontId="0" fillId="0" borderId="1" xfId="0" applyNumberFormat="1" applyBorder="1"/>
    <xf numFmtId="0" fontId="2" fillId="0" borderId="1" xfId="0" applyFont="1" applyBorder="1"/>
    <xf numFmtId="43" fontId="2" fillId="0" borderId="1" xfId="1" applyFont="1" applyBorder="1"/>
    <xf numFmtId="0" fontId="0" fillId="0" borderId="3" xfId="0" applyBorder="1"/>
    <xf numFmtId="0" fontId="0" fillId="0" borderId="6" xfId="0" applyBorder="1"/>
    <xf numFmtId="0" fontId="0" fillId="0" borderId="0" xfId="0" applyFill="1"/>
    <xf numFmtId="0" fontId="0" fillId="0" borderId="1" xfId="0" applyFill="1" applyBorder="1"/>
    <xf numFmtId="43" fontId="2" fillId="0" borderId="3" xfId="1" applyFont="1" applyBorder="1"/>
    <xf numFmtId="43" fontId="2" fillId="0" borderId="2" xfId="0" applyNumberFormat="1" applyFont="1" applyBorder="1"/>
    <xf numFmtId="0" fontId="2" fillId="0" borderId="0" xfId="0" applyFont="1"/>
    <xf numFmtId="0" fontId="0" fillId="0" borderId="0" xfId="0" applyBorder="1"/>
    <xf numFmtId="0" fontId="10" fillId="0" borderId="0" xfId="0" applyFont="1"/>
    <xf numFmtId="0" fontId="0" fillId="0" borderId="1" xfId="0" applyBorder="1" applyAlignment="1">
      <alignment horizontal="center"/>
    </xf>
    <xf numFmtId="0" fontId="2" fillId="0" borderId="6" xfId="0" applyFont="1" applyFill="1" applyBorder="1" applyAlignment="1">
      <alignment vertical="center"/>
    </xf>
    <xf numFmtId="0" fontId="11" fillId="0" borderId="0" xfId="0" applyFont="1" applyFill="1" applyBorder="1"/>
    <xf numFmtId="0" fontId="5" fillId="0" borderId="0" xfId="0" applyFont="1" applyAlignment="1">
      <alignment horizontal="center"/>
    </xf>
    <xf numFmtId="37" fontId="0" fillId="0" borderId="1" xfId="0" applyNumberFormat="1" applyBorder="1" applyAlignment="1">
      <alignment horizontal="center"/>
    </xf>
    <xf numFmtId="39" fontId="0" fillId="0" borderId="1" xfId="0" applyNumberFormat="1" applyBorder="1"/>
    <xf numFmtId="43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0" fontId="2" fillId="2" borderId="0" xfId="0" applyFont="1" applyFill="1"/>
    <xf numFmtId="0" fontId="0" fillId="3" borderId="0" xfId="0" applyFill="1" applyProtection="1">
      <protection locked="0"/>
    </xf>
    <xf numFmtId="17" fontId="0" fillId="0" borderId="0" xfId="0" applyNumberFormat="1"/>
    <xf numFmtId="17" fontId="6" fillId="3" borderId="0" xfId="0" applyNumberFormat="1" applyFont="1" applyFill="1" applyAlignment="1"/>
    <xf numFmtId="2" fontId="0" fillId="0" borderId="0" xfId="0" applyNumberFormat="1"/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0" xfId="0" applyFont="1" applyAlignment="1"/>
    <xf numFmtId="0" fontId="16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18" fillId="0" borderId="0" xfId="0" applyFont="1" applyBorder="1" applyAlignment="1"/>
    <xf numFmtId="0" fontId="16" fillId="0" borderId="0" xfId="0" applyFont="1" applyBorder="1" applyAlignment="1">
      <alignment horizontal="center"/>
    </xf>
    <xf numFmtId="0" fontId="16" fillId="0" borderId="0" xfId="0" quotePrefix="1" applyFont="1" applyBorder="1" applyAlignment="1">
      <alignment horizontal="center"/>
    </xf>
    <xf numFmtId="43" fontId="16" fillId="0" borderId="0" xfId="1" applyFont="1" applyBorder="1" applyAlignment="1"/>
    <xf numFmtId="43" fontId="16" fillId="0" borderId="0" xfId="1" applyFont="1" applyBorder="1" applyAlignment="1">
      <alignment horizontal="center"/>
    </xf>
    <xf numFmtId="0" fontId="8" fillId="0" borderId="1" xfId="0" applyFont="1" applyBorder="1"/>
    <xf numFmtId="164" fontId="10" fillId="0" borderId="0" xfId="0" applyNumberFormat="1" applyFont="1" applyAlignment="1">
      <alignment horizontal="right"/>
    </xf>
    <xf numFmtId="43" fontId="16" fillId="0" borderId="0" xfId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0" fillId="0" borderId="0" xfId="0" applyFont="1" applyFill="1" applyBorder="1" applyAlignment="1">
      <alignment horizontal="center" wrapText="1"/>
    </xf>
    <xf numFmtId="0" fontId="2" fillId="0" borderId="0" xfId="0" quotePrefix="1" applyFont="1" applyBorder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/>
    <xf numFmtId="43" fontId="19" fillId="0" borderId="0" xfId="1" applyFont="1" applyBorder="1"/>
    <xf numFmtId="43" fontId="0" fillId="0" borderId="0" xfId="0" applyNumberFormat="1" applyBorder="1"/>
    <xf numFmtId="0" fontId="8" fillId="0" borderId="5" xfId="0" applyFont="1" applyBorder="1" applyAlignment="1"/>
    <xf numFmtId="43" fontId="8" fillId="0" borderId="0" xfId="1" applyFont="1" applyBorder="1"/>
    <xf numFmtId="164" fontId="0" fillId="0" borderId="0" xfId="0" applyNumberFormat="1" applyBorder="1"/>
    <xf numFmtId="0" fontId="22" fillId="0" borderId="0" xfId="0" applyFont="1" applyFill="1" applyBorder="1"/>
    <xf numFmtId="43" fontId="0" fillId="0" borderId="0" xfId="0" applyNumberFormat="1" applyFill="1"/>
    <xf numFmtId="0" fontId="24" fillId="0" borderId="0" xfId="0" applyFont="1"/>
    <xf numFmtId="0" fontId="25" fillId="0" borderId="10" xfId="0" applyFont="1" applyBorder="1" applyAlignment="1">
      <alignment horizontal="center"/>
    </xf>
    <xf numFmtId="0" fontId="25" fillId="0" borderId="10" xfId="0" applyFont="1" applyBorder="1" applyAlignment="1"/>
    <xf numFmtId="0" fontId="25" fillId="0" borderId="11" xfId="0" applyFont="1" applyBorder="1" applyAlignment="1"/>
    <xf numFmtId="0" fontId="25" fillId="0" borderId="3" xfId="0" applyFont="1" applyBorder="1" applyAlignment="1">
      <alignment vertical="center"/>
    </xf>
    <xf numFmtId="0" fontId="25" fillId="0" borderId="5" xfId="0" applyFont="1" applyBorder="1" applyAlignment="1">
      <alignment horizontal="center"/>
    </xf>
    <xf numFmtId="0" fontId="25" fillId="0" borderId="5" xfId="0" applyFont="1" applyBorder="1" applyAlignment="1">
      <alignment horizontal="center" wrapText="1"/>
    </xf>
    <xf numFmtId="0" fontId="25" fillId="0" borderId="1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27" fillId="0" borderId="5" xfId="0" quotePrefix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8" fillId="0" borderId="5" xfId="0" quotePrefix="1" applyFont="1" applyBorder="1" applyAlignment="1">
      <alignment horizontal="center"/>
    </xf>
    <xf numFmtId="0" fontId="27" fillId="0" borderId="1" xfId="0" quotePrefix="1" applyFont="1" applyBorder="1" applyAlignment="1">
      <alignment horizontal="center"/>
    </xf>
    <xf numFmtId="164" fontId="16" fillId="0" borderId="0" xfId="0" applyNumberFormat="1" applyFont="1" applyAlignment="1">
      <alignment horizontal="right"/>
    </xf>
    <xf numFmtId="165" fontId="12" fillId="0" borderId="13" xfId="3" applyNumberFormat="1" applyFont="1" applyFill="1" applyBorder="1" applyAlignment="1">
      <alignment horizontal="right" wrapText="1"/>
    </xf>
    <xf numFmtId="43" fontId="29" fillId="0" borderId="1" xfId="1" applyFont="1" applyFill="1" applyBorder="1" applyAlignment="1">
      <alignment horizontal="right" wrapText="1"/>
    </xf>
    <xf numFmtId="43" fontId="32" fillId="0" borderId="1" xfId="1" applyFont="1" applyFill="1" applyBorder="1" applyAlignment="1">
      <alignment horizontal="right" wrapText="1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7" fillId="0" borderId="0" xfId="0" quotePrefix="1" applyFont="1" applyBorder="1" applyAlignment="1">
      <alignment horizontal="center"/>
    </xf>
    <xf numFmtId="43" fontId="30" fillId="0" borderId="0" xfId="1" applyFont="1" applyFill="1" applyBorder="1" applyAlignment="1"/>
    <xf numFmtId="43" fontId="31" fillId="0" borderId="0" xfId="1" applyFont="1" applyFill="1" applyBorder="1" applyAlignment="1">
      <alignment horizontal="right" wrapText="1"/>
    </xf>
    <xf numFmtId="43" fontId="33" fillId="0" borderId="1" xfId="1" applyFont="1" applyFill="1" applyBorder="1" applyAlignment="1"/>
    <xf numFmtId="0" fontId="26" fillId="4" borderId="14" xfId="2" applyFont="1" applyFill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43" fontId="33" fillId="0" borderId="6" xfId="1" applyFont="1" applyBorder="1"/>
    <xf numFmtId="43" fontId="33" fillId="0" borderId="1" xfId="1" applyFont="1" applyBorder="1"/>
    <xf numFmtId="43" fontId="34" fillId="0" borderId="1" xfId="1" applyFont="1" applyBorder="1"/>
    <xf numFmtId="43" fontId="34" fillId="0" borderId="12" xfId="1" applyFont="1" applyBorder="1"/>
    <xf numFmtId="43" fontId="34" fillId="0" borderId="6" xfId="1" applyFont="1" applyBorder="1"/>
    <xf numFmtId="0" fontId="28" fillId="0" borderId="1" xfId="0" quotePrefix="1" applyFont="1" applyBorder="1" applyAlignment="1">
      <alignment horizontal="center"/>
    </xf>
    <xf numFmtId="0" fontId="21" fillId="0" borderId="7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0" fontId="35" fillId="0" borderId="5" xfId="0" applyFont="1" applyBorder="1" applyAlignment="1">
      <alignment horizontal="center" wrapText="1"/>
    </xf>
    <xf numFmtId="0" fontId="35" fillId="0" borderId="1" xfId="0" applyFont="1" applyBorder="1" applyAlignment="1">
      <alignment horizontal="center" wrapText="1"/>
    </xf>
    <xf numFmtId="0" fontId="25" fillId="0" borderId="0" xfId="0" applyFont="1" applyBorder="1" applyAlignment="1"/>
    <xf numFmtId="43" fontId="33" fillId="0" borderId="0" xfId="1" applyFont="1" applyFill="1" applyBorder="1" applyAlignment="1"/>
    <xf numFmtId="43" fontId="32" fillId="0" borderId="0" xfId="1" applyFont="1" applyFill="1" applyBorder="1" applyAlignment="1">
      <alignment horizontal="right" wrapText="1"/>
    </xf>
    <xf numFmtId="0" fontId="8" fillId="0" borderId="5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0" borderId="3" xfId="0" quotePrefix="1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43" fontId="15" fillId="0" borderId="1" xfId="1" applyFont="1" applyFill="1" applyBorder="1" applyAlignment="1">
      <alignment horizontal="right" wrapText="1"/>
    </xf>
    <xf numFmtId="164" fontId="21" fillId="0" borderId="0" xfId="0" applyNumberFormat="1" applyFont="1" applyAlignment="1">
      <alignment horizontal="right"/>
    </xf>
    <xf numFmtId="43" fontId="2" fillId="0" borderId="0" xfId="1" applyFont="1" applyAlignment="1">
      <alignment horizontal="center"/>
    </xf>
    <xf numFmtId="43" fontId="29" fillId="0" borderId="5" xfId="1" applyFont="1" applyFill="1" applyBorder="1" applyAlignment="1">
      <alignment horizontal="right" wrapText="1"/>
    </xf>
    <xf numFmtId="43" fontId="33" fillId="0" borderId="8" xfId="1" applyFont="1" applyBorder="1"/>
    <xf numFmtId="43" fontId="33" fillId="0" borderId="3" xfId="1" applyFont="1" applyBorder="1"/>
    <xf numFmtId="43" fontId="33" fillId="0" borderId="15" xfId="1" applyFont="1" applyBorder="1"/>
    <xf numFmtId="43" fontId="33" fillId="0" borderId="0" xfId="1" applyFont="1" applyBorder="1"/>
    <xf numFmtId="0" fontId="37" fillId="4" borderId="1" xfId="2" applyFont="1" applyFill="1" applyBorder="1" applyAlignment="1">
      <alignment horizontal="center" wrapText="1"/>
    </xf>
    <xf numFmtId="0" fontId="25" fillId="0" borderId="0" xfId="0" applyFont="1" applyBorder="1" applyAlignment="1">
      <alignment horizontal="center" wrapText="1"/>
    </xf>
    <xf numFmtId="43" fontId="29" fillId="0" borderId="0" xfId="1" applyFont="1" applyFill="1" applyBorder="1" applyAlignment="1">
      <alignment horizontal="right" wrapText="1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3" fillId="0" borderId="0" xfId="0" applyFont="1" applyBorder="1" applyAlignment="1">
      <alignment horizontal="left" wrapText="1"/>
    </xf>
    <xf numFmtId="0" fontId="17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wrapText="1"/>
    </xf>
    <xf numFmtId="0" fontId="21" fillId="0" borderId="6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36" fillId="0" borderId="3" xfId="0" applyFont="1" applyBorder="1" applyAlignment="1">
      <alignment horizontal="center" wrapText="1"/>
    </xf>
    <xf numFmtId="0" fontId="36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21" fillId="0" borderId="5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_FG_1" xfId="3"/>
    <cellStyle name="Normal_TOTALDATA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A20" sqref="A20"/>
    </sheetView>
  </sheetViews>
  <sheetFormatPr defaultRowHeight="12.75"/>
  <cols>
    <col min="2" max="2" width="23" bestFit="1" customWidth="1"/>
    <col min="6" max="6" width="24.5703125" customWidth="1"/>
  </cols>
  <sheetData>
    <row r="1" spans="1:8" ht="23.1" customHeight="1">
      <c r="B1">
        <f ca="1">MONTH(NOW())</f>
        <v>2</v>
      </c>
      <c r="C1">
        <f ca="1">YEAR(NOW())</f>
        <v>2018</v>
      </c>
    </row>
    <row r="2" spans="1:8" ht="23.1" customHeight="1"/>
    <row r="3" spans="1:8" ht="23.1" customHeight="1">
      <c r="B3" t="s">
        <v>797</v>
      </c>
      <c r="F3" t="s">
        <v>798</v>
      </c>
    </row>
    <row r="4" spans="1:8" ht="23.1" customHeight="1">
      <c r="B4" t="s">
        <v>794</v>
      </c>
      <c r="C4" t="s">
        <v>795</v>
      </c>
      <c r="D4" t="s">
        <v>796</v>
      </c>
      <c r="F4" t="s">
        <v>794</v>
      </c>
      <c r="G4" t="s">
        <v>795</v>
      </c>
      <c r="H4" t="s">
        <v>796</v>
      </c>
    </row>
    <row r="5" spans="1:8" ht="23.1" customHeight="1">
      <c r="B5" s="34" t="e">
        <f>IF(G5=1,F5-1,F5)</f>
        <v>#REF!</v>
      </c>
      <c r="C5" s="34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>
      <c r="B6" s="36" t="e">
        <f>LOOKUP(C5,A8:B19)</f>
        <v>#REF!</v>
      </c>
      <c r="F6" s="36" t="e">
        <f>IF(G5=1,LOOKUP(G5,E8:F19),LOOKUP(G5,A8:B19))</f>
        <v>#REF!</v>
      </c>
    </row>
    <row r="8" spans="1:8">
      <c r="A8">
        <v>1</v>
      </c>
      <c r="B8" s="37" t="e">
        <f>D8&amp;"-"&amp;RIGHT(B$5,2)</f>
        <v>#REF!</v>
      </c>
      <c r="D8" s="35" t="s">
        <v>807</v>
      </c>
      <c r="E8">
        <v>1</v>
      </c>
      <c r="F8" s="37" t="e">
        <f>D8&amp;"-"&amp;RIGHT(F$5,2)</f>
        <v>#REF!</v>
      </c>
    </row>
    <row r="9" spans="1:8">
      <c r="A9">
        <v>2</v>
      </c>
      <c r="B9" s="37" t="e">
        <f t="shared" ref="B9:B19" si="0">D9&amp;"-"&amp;RIGHT(B$5,2)</f>
        <v>#REF!</v>
      </c>
      <c r="D9" s="35" t="s">
        <v>808</v>
      </c>
      <c r="E9">
        <v>2</v>
      </c>
      <c r="F9" s="37" t="e">
        <f t="shared" ref="F9:F19" si="1">D9&amp;"-"&amp;RIGHT(F$5,2)</f>
        <v>#REF!</v>
      </c>
    </row>
    <row r="10" spans="1:8">
      <c r="A10">
        <v>3</v>
      </c>
      <c r="B10" s="37" t="e">
        <f t="shared" si="0"/>
        <v>#REF!</v>
      </c>
      <c r="D10" s="35" t="s">
        <v>809</v>
      </c>
      <c r="E10">
        <v>3</v>
      </c>
      <c r="F10" s="37" t="e">
        <f t="shared" si="1"/>
        <v>#REF!</v>
      </c>
    </row>
    <row r="11" spans="1:8">
      <c r="A11">
        <v>4</v>
      </c>
      <c r="B11" s="37" t="e">
        <f t="shared" si="0"/>
        <v>#REF!</v>
      </c>
      <c r="D11" s="35" t="s">
        <v>810</v>
      </c>
      <c r="E11">
        <v>4</v>
      </c>
      <c r="F11" s="37" t="e">
        <f t="shared" si="1"/>
        <v>#REF!</v>
      </c>
    </row>
    <row r="12" spans="1:8">
      <c r="A12">
        <v>5</v>
      </c>
      <c r="B12" s="37" t="e">
        <f t="shared" si="0"/>
        <v>#REF!</v>
      </c>
      <c r="D12" s="35" t="s">
        <v>799</v>
      </c>
      <c r="E12">
        <v>5</v>
      </c>
      <c r="F12" s="37" t="e">
        <f t="shared" si="1"/>
        <v>#REF!</v>
      </c>
    </row>
    <row r="13" spans="1:8">
      <c r="A13">
        <v>6</v>
      </c>
      <c r="B13" s="37" t="e">
        <f t="shared" si="0"/>
        <v>#REF!</v>
      </c>
      <c r="D13" s="35" t="s">
        <v>800</v>
      </c>
      <c r="E13">
        <v>6</v>
      </c>
      <c r="F13" s="37" t="e">
        <f t="shared" si="1"/>
        <v>#REF!</v>
      </c>
    </row>
    <row r="14" spans="1:8">
      <c r="A14">
        <v>7</v>
      </c>
      <c r="B14" s="37" t="e">
        <f t="shared" si="0"/>
        <v>#REF!</v>
      </c>
      <c r="D14" s="35" t="s">
        <v>801</v>
      </c>
      <c r="E14">
        <v>7</v>
      </c>
      <c r="F14" s="37" t="e">
        <f t="shared" si="1"/>
        <v>#REF!</v>
      </c>
    </row>
    <row r="15" spans="1:8">
      <c r="A15">
        <v>8</v>
      </c>
      <c r="B15" s="37" t="e">
        <f t="shared" si="0"/>
        <v>#REF!</v>
      </c>
      <c r="D15" s="35" t="s">
        <v>802</v>
      </c>
      <c r="E15">
        <v>8</v>
      </c>
      <c r="F15" s="37" t="e">
        <f t="shared" si="1"/>
        <v>#REF!</v>
      </c>
    </row>
    <row r="16" spans="1:8">
      <c r="A16">
        <v>9</v>
      </c>
      <c r="B16" s="37" t="e">
        <f t="shared" si="0"/>
        <v>#REF!</v>
      </c>
      <c r="D16" s="35" t="s">
        <v>803</v>
      </c>
      <c r="E16">
        <v>9</v>
      </c>
      <c r="F16" s="37" t="e">
        <f t="shared" si="1"/>
        <v>#REF!</v>
      </c>
    </row>
    <row r="17" spans="1:6">
      <c r="A17">
        <v>10</v>
      </c>
      <c r="B17" s="37" t="e">
        <f t="shared" si="0"/>
        <v>#REF!</v>
      </c>
      <c r="D17" s="35" t="s">
        <v>804</v>
      </c>
      <c r="E17">
        <v>10</v>
      </c>
      <c r="F17" s="37" t="e">
        <f t="shared" si="1"/>
        <v>#REF!</v>
      </c>
    </row>
    <row r="18" spans="1:6">
      <c r="A18">
        <v>11</v>
      </c>
      <c r="B18" s="37" t="e">
        <f t="shared" si="0"/>
        <v>#REF!</v>
      </c>
      <c r="D18" s="35" t="s">
        <v>805</v>
      </c>
      <c r="E18">
        <v>11</v>
      </c>
      <c r="F18" s="37" t="e">
        <f t="shared" si="1"/>
        <v>#REF!</v>
      </c>
    </row>
    <row r="19" spans="1:6">
      <c r="A19">
        <v>12</v>
      </c>
      <c r="B19" s="37" t="e">
        <f t="shared" si="0"/>
        <v>#REF!</v>
      </c>
      <c r="D19" s="35" t="s">
        <v>806</v>
      </c>
      <c r="E19">
        <v>12</v>
      </c>
      <c r="F19" s="37" t="e">
        <f t="shared" si="1"/>
        <v>#REF!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63" zoomScaleNormal="80" workbookViewId="0">
      <selection sqref="A1:XFD2"/>
    </sheetView>
  </sheetViews>
  <sheetFormatPr defaultRowHeight="12.75"/>
  <cols>
    <col min="1" max="1" width="6.28515625" customWidth="1"/>
    <col min="2" max="2" width="36.5703125" customWidth="1"/>
    <col min="3" max="3" width="24.28515625" customWidth="1"/>
    <col min="4" max="4" width="25.42578125" customWidth="1"/>
    <col min="5" max="5" width="24.28515625" customWidth="1"/>
    <col min="6" max="6" width="25.140625" customWidth="1"/>
    <col min="7" max="8" width="24.85546875" customWidth="1"/>
    <col min="9" max="9" width="27.5703125" customWidth="1"/>
    <col min="10" max="10" width="28.42578125" bestFit="1" customWidth="1"/>
    <col min="11" max="11" width="28.85546875" customWidth="1"/>
    <col min="12" max="12" width="25.28515625" customWidth="1"/>
    <col min="13" max="13" width="23.42578125" bestFit="1" customWidth="1"/>
    <col min="15" max="16" width="9.140625" hidden="1" customWidth="1"/>
  </cols>
  <sheetData>
    <row r="1" spans="1:18" ht="26.25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40"/>
      <c r="N1" s="40"/>
      <c r="Q1" s="40"/>
      <c r="R1" s="40"/>
    </row>
    <row r="2" spans="1:18" ht="18">
      <c r="D2" s="41"/>
      <c r="E2" s="41"/>
      <c r="F2" s="41"/>
      <c r="G2" s="41"/>
      <c r="H2" s="41"/>
      <c r="I2" s="41"/>
      <c r="J2" s="42"/>
      <c r="K2" s="42"/>
      <c r="L2" s="42"/>
      <c r="M2" s="42"/>
      <c r="N2" s="42"/>
      <c r="O2" s="42"/>
      <c r="P2" s="42"/>
      <c r="Q2" s="42"/>
    </row>
    <row r="3" spans="1:18" ht="26.25">
      <c r="A3" s="124" t="s">
        <v>898</v>
      </c>
      <c r="B3" s="124"/>
      <c r="C3" s="124"/>
      <c r="D3" s="124"/>
      <c r="E3" s="124"/>
      <c r="F3" s="124"/>
      <c r="G3" s="124"/>
      <c r="H3" s="124"/>
      <c r="I3" s="124"/>
      <c r="J3" s="124"/>
      <c r="K3" s="43"/>
      <c r="L3" s="43"/>
      <c r="M3" s="44"/>
      <c r="N3" s="44"/>
      <c r="O3" s="44"/>
      <c r="P3" s="44"/>
      <c r="Q3" s="44"/>
      <c r="R3" s="44"/>
    </row>
    <row r="4" spans="1:18" ht="18">
      <c r="A4" s="65"/>
      <c r="B4" s="65"/>
      <c r="C4" s="66"/>
      <c r="D4" s="67"/>
      <c r="E4" s="67"/>
      <c r="F4" s="67"/>
      <c r="G4" s="67"/>
      <c r="H4" s="67"/>
      <c r="I4" s="103"/>
      <c r="J4" s="68"/>
      <c r="K4" s="22"/>
      <c r="L4" s="22"/>
    </row>
    <row r="5" spans="1:18" ht="75" customHeight="1">
      <c r="A5" s="69" t="s">
        <v>0</v>
      </c>
      <c r="B5" s="69" t="s">
        <v>14</v>
      </c>
      <c r="C5" s="70" t="s">
        <v>880</v>
      </c>
      <c r="D5" s="92" t="s">
        <v>908</v>
      </c>
      <c r="E5" s="71" t="s">
        <v>909</v>
      </c>
      <c r="F5" s="119" t="s">
        <v>910</v>
      </c>
      <c r="G5" s="72" t="s">
        <v>881</v>
      </c>
      <c r="H5" s="72" t="s">
        <v>882</v>
      </c>
      <c r="I5" s="73"/>
      <c r="J5" s="120"/>
      <c r="K5" s="45"/>
    </row>
    <row r="6" spans="1:18" ht="18.75">
      <c r="A6" s="72"/>
      <c r="B6" s="72"/>
      <c r="C6" s="75" t="s">
        <v>897</v>
      </c>
      <c r="D6" s="75" t="s">
        <v>897</v>
      </c>
      <c r="E6" s="75" t="s">
        <v>897</v>
      </c>
      <c r="F6" s="75" t="s">
        <v>897</v>
      </c>
      <c r="G6" s="75" t="s">
        <v>897</v>
      </c>
      <c r="H6" s="80" t="s">
        <v>897</v>
      </c>
      <c r="I6" s="87"/>
      <c r="J6" s="87"/>
      <c r="K6" s="46"/>
    </row>
    <row r="7" spans="1:18" ht="18.75">
      <c r="A7" s="49">
        <v>1</v>
      </c>
      <c r="B7" s="49" t="s">
        <v>883</v>
      </c>
      <c r="C7" s="83">
        <v>251520782110.14001</v>
      </c>
      <c r="D7" s="83">
        <v>6743168790.7828999</v>
      </c>
      <c r="E7" s="83">
        <v>7358342569.7405005</v>
      </c>
      <c r="F7" s="83">
        <v>1021301740.4400001</v>
      </c>
      <c r="G7" s="83">
        <v>12090796561.344</v>
      </c>
      <c r="H7" s="90">
        <f>C7+D7+E7+F7+G7</f>
        <v>278734391772.44745</v>
      </c>
      <c r="I7" s="104"/>
      <c r="J7" s="121"/>
      <c r="K7" s="48"/>
    </row>
    <row r="8" spans="1:18" ht="18.75">
      <c r="A8" s="49">
        <v>2</v>
      </c>
      <c r="B8" s="49" t="s">
        <v>884</v>
      </c>
      <c r="C8" s="83">
        <v>127574701935.89999</v>
      </c>
      <c r="D8" s="83">
        <v>3420225324.4061999</v>
      </c>
      <c r="E8" s="83">
        <v>3732249686.0946002</v>
      </c>
      <c r="F8" s="83">
        <v>518017891.13</v>
      </c>
      <c r="G8" s="83">
        <v>40302655204.480003</v>
      </c>
      <c r="H8" s="90">
        <f t="shared" ref="H8:H14" si="0">C8+D8+E8+F8+G8</f>
        <v>175547850042.0108</v>
      </c>
      <c r="I8" s="104"/>
      <c r="J8" s="121"/>
      <c r="K8" s="48"/>
    </row>
    <row r="9" spans="1:18" ht="18.75">
      <c r="A9" s="49">
        <v>3</v>
      </c>
      <c r="B9" s="49" t="s">
        <v>885</v>
      </c>
      <c r="C9" s="83">
        <v>98354747749.979996</v>
      </c>
      <c r="D9" s="83">
        <v>2636850362.3790002</v>
      </c>
      <c r="E9" s="83">
        <v>2877408066.3754001</v>
      </c>
      <c r="F9" s="83">
        <v>399370080.73000002</v>
      </c>
      <c r="G9" s="83">
        <v>28211858643.136002</v>
      </c>
      <c r="H9" s="90">
        <f t="shared" si="0"/>
        <v>132480234902.60039</v>
      </c>
      <c r="I9" s="104"/>
      <c r="J9" s="121"/>
      <c r="K9" s="48"/>
    </row>
    <row r="10" spans="1:18" ht="18.75">
      <c r="A10" s="49">
        <v>4</v>
      </c>
      <c r="B10" s="49" t="s">
        <v>886</v>
      </c>
      <c r="C10" s="83">
        <v>47739088728.32</v>
      </c>
      <c r="D10" s="83">
        <v>1912680209.2918</v>
      </c>
      <c r="E10" s="83">
        <v>2087172461.9395001</v>
      </c>
      <c r="F10" s="83">
        <v>0</v>
      </c>
      <c r="G10" s="83">
        <v>0</v>
      </c>
      <c r="H10" s="90">
        <f t="shared" si="0"/>
        <v>51738941399.5513</v>
      </c>
      <c r="I10" s="104"/>
      <c r="J10" s="121"/>
      <c r="K10" s="48"/>
    </row>
    <row r="11" spans="1:18" ht="18.75">
      <c r="A11" s="49">
        <v>5</v>
      </c>
      <c r="B11" s="49" t="s">
        <v>887</v>
      </c>
      <c r="C11" s="83">
        <v>3638296721.6100001</v>
      </c>
      <c r="D11" s="83">
        <v>0</v>
      </c>
      <c r="E11" s="83">
        <v>0</v>
      </c>
      <c r="F11" s="83">
        <v>0</v>
      </c>
      <c r="G11" s="83">
        <v>486156397.42000002</v>
      </c>
      <c r="H11" s="90">
        <f>C11+D11+E11+F11+G11</f>
        <v>4124453119.0300002</v>
      </c>
      <c r="I11" s="104"/>
      <c r="J11" s="88"/>
      <c r="K11" s="48"/>
    </row>
    <row r="12" spans="1:18" ht="18.75">
      <c r="A12" s="49">
        <v>6</v>
      </c>
      <c r="B12" s="74" t="s">
        <v>906</v>
      </c>
      <c r="C12" s="83">
        <v>4567841264.4099998</v>
      </c>
      <c r="D12" s="83">
        <v>0</v>
      </c>
      <c r="E12" s="83">
        <v>0</v>
      </c>
      <c r="F12" s="83">
        <v>0</v>
      </c>
      <c r="G12" s="83">
        <v>2872398202.9499998</v>
      </c>
      <c r="H12" s="90">
        <f>C12+D12+E12+F12+G12</f>
        <v>7440239467.3599997</v>
      </c>
      <c r="I12" s="104"/>
      <c r="J12" s="88"/>
      <c r="K12" s="48"/>
    </row>
    <row r="13" spans="1:18" ht="18.75">
      <c r="A13" s="49">
        <v>7</v>
      </c>
      <c r="B13" s="74" t="s">
        <v>899</v>
      </c>
      <c r="C13" s="83">
        <v>2007526747.5700073</v>
      </c>
      <c r="D13" s="83"/>
      <c r="E13" s="83">
        <v>0</v>
      </c>
      <c r="F13" s="83">
        <v>0</v>
      </c>
      <c r="G13" s="83">
        <v>0</v>
      </c>
      <c r="H13" s="90">
        <f t="shared" si="0"/>
        <v>2007526747.5700073</v>
      </c>
      <c r="I13" s="104"/>
      <c r="J13" s="88"/>
      <c r="K13" s="48"/>
    </row>
    <row r="14" spans="1:18" ht="18.75">
      <c r="A14" s="49">
        <v>8</v>
      </c>
      <c r="B14" s="49" t="s">
        <v>896</v>
      </c>
      <c r="C14" s="83">
        <v>3104679078.04</v>
      </c>
      <c r="D14" s="83">
        <v>0</v>
      </c>
      <c r="E14" s="83">
        <v>0</v>
      </c>
      <c r="F14" s="83">
        <v>0</v>
      </c>
      <c r="G14" s="83">
        <v>0</v>
      </c>
      <c r="H14" s="90">
        <f t="shared" si="0"/>
        <v>3104679078.04</v>
      </c>
      <c r="I14" s="104"/>
      <c r="J14" s="88"/>
      <c r="K14" s="48"/>
    </row>
    <row r="15" spans="1:18" ht="18.75">
      <c r="A15" s="49"/>
      <c r="B15" s="49" t="s">
        <v>882</v>
      </c>
      <c r="C15" s="84">
        <f t="shared" ref="C15:F15" si="1">SUM(C7:C14)</f>
        <v>538507664335.96997</v>
      </c>
      <c r="D15" s="84">
        <f t="shared" si="1"/>
        <v>14712924686.8599</v>
      </c>
      <c r="E15" s="84">
        <f t="shared" si="1"/>
        <v>16055172784.150002</v>
      </c>
      <c r="F15" s="84">
        <f t="shared" si="1"/>
        <v>1938689712.3000002</v>
      </c>
      <c r="G15" s="84">
        <f>SUM(G7:G14)</f>
        <v>83963865009.330002</v>
      </c>
      <c r="H15" s="84">
        <f>SUM(H7:H14)</f>
        <v>655178316528.60986</v>
      </c>
      <c r="I15" s="105"/>
      <c r="J15" s="89"/>
      <c r="K15" s="47"/>
    </row>
    <row r="16" spans="1:18" ht="18">
      <c r="A16" s="23"/>
      <c r="B16" s="50" t="s">
        <v>888</v>
      </c>
      <c r="C16" s="82"/>
      <c r="D16" s="51"/>
      <c r="E16" s="51"/>
      <c r="F16" s="51"/>
      <c r="G16" s="51"/>
      <c r="H16" s="113"/>
      <c r="I16" s="51"/>
      <c r="J16" s="51"/>
      <c r="K16" s="48"/>
      <c r="L16" s="48"/>
    </row>
    <row r="17" spans="1:12" ht="18">
      <c r="A17" s="23"/>
      <c r="C17" s="51"/>
      <c r="D17" s="81"/>
      <c r="E17" s="81"/>
      <c r="F17" s="112"/>
      <c r="G17" s="41"/>
      <c r="H17" s="41"/>
      <c r="I17" s="41"/>
      <c r="J17" s="51"/>
      <c r="K17" s="51"/>
      <c r="L17" s="51"/>
    </row>
    <row r="18" spans="1:12" ht="16.5">
      <c r="A18" s="125" t="s">
        <v>900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</row>
    <row r="20" spans="1:12">
      <c r="A20" s="39"/>
      <c r="B20" s="39"/>
      <c r="C20" s="39">
        <v>1</v>
      </c>
      <c r="D20" s="39">
        <v>2</v>
      </c>
      <c r="E20" s="86" t="s">
        <v>901</v>
      </c>
      <c r="F20" s="39">
        <v>4</v>
      </c>
      <c r="G20" s="77">
        <v>5</v>
      </c>
      <c r="H20" s="85">
        <v>6</v>
      </c>
      <c r="I20" s="39">
        <v>7</v>
      </c>
      <c r="J20" s="86" t="s">
        <v>902</v>
      </c>
      <c r="K20" s="52"/>
      <c r="L20" s="22"/>
    </row>
    <row r="21" spans="1:12" ht="55.5" customHeight="1">
      <c r="A21" s="3" t="s">
        <v>0</v>
      </c>
      <c r="B21" s="3" t="s">
        <v>14</v>
      </c>
      <c r="C21" s="99" t="s">
        <v>5</v>
      </c>
      <c r="D21" s="100" t="s">
        <v>889</v>
      </c>
      <c r="E21" s="100" t="s">
        <v>12</v>
      </c>
      <c r="F21" s="101" t="s">
        <v>911</v>
      </c>
      <c r="G21" s="102" t="s">
        <v>912</v>
      </c>
      <c r="H21" s="91" t="s">
        <v>913</v>
      </c>
      <c r="I21" s="106" t="s">
        <v>881</v>
      </c>
      <c r="J21" s="3" t="s">
        <v>13</v>
      </c>
      <c r="K21" s="53"/>
      <c r="L21" s="54"/>
    </row>
    <row r="22" spans="1:12" ht="15.75">
      <c r="A22" s="1"/>
      <c r="B22" s="1"/>
      <c r="C22" s="79" t="s">
        <v>897</v>
      </c>
      <c r="D22" s="79" t="s">
        <v>897</v>
      </c>
      <c r="E22" s="79" t="s">
        <v>897</v>
      </c>
      <c r="F22" s="79" t="s">
        <v>897</v>
      </c>
      <c r="G22" s="79" t="s">
        <v>897</v>
      </c>
      <c r="H22" s="79" t="s">
        <v>897</v>
      </c>
      <c r="I22" s="79" t="s">
        <v>897</v>
      </c>
      <c r="J22" s="98" t="s">
        <v>897</v>
      </c>
      <c r="K22" s="55"/>
      <c r="L22" s="55"/>
    </row>
    <row r="23" spans="1:12" ht="18.75">
      <c r="A23" s="56">
        <v>1</v>
      </c>
      <c r="B23" s="57" t="s">
        <v>890</v>
      </c>
      <c r="C23" s="83">
        <v>231563362421.06879</v>
      </c>
      <c r="D23" s="93">
        <v>15782169802.59</v>
      </c>
      <c r="E23" s="93">
        <f>C23-D23</f>
        <v>215781192618.47879</v>
      </c>
      <c r="F23" s="93">
        <v>6774480156.2721004</v>
      </c>
      <c r="G23" s="93">
        <v>6208118571.6205997</v>
      </c>
      <c r="H23" s="93">
        <v>940264510.47000003</v>
      </c>
      <c r="I23" s="93">
        <v>11284743457.2544</v>
      </c>
      <c r="J23" s="94">
        <f>SUM(E23:I23)</f>
        <v>240988799314.09589</v>
      </c>
      <c r="K23" s="58"/>
      <c r="L23" s="59"/>
    </row>
    <row r="24" spans="1:12" ht="18.75">
      <c r="A24" s="56">
        <v>2</v>
      </c>
      <c r="B24" s="57" t="s">
        <v>891</v>
      </c>
      <c r="C24" s="83">
        <v>4774502317.9602003</v>
      </c>
      <c r="D24" s="93">
        <v>0</v>
      </c>
      <c r="E24" s="93">
        <f>C24-D24</f>
        <v>4774502317.9602003</v>
      </c>
      <c r="F24" s="93">
        <v>139680003.22209999</v>
      </c>
      <c r="G24" s="93">
        <v>128002444.7757</v>
      </c>
      <c r="H24" s="93">
        <v>19386897.120000001</v>
      </c>
      <c r="I24" s="93">
        <v>0</v>
      </c>
      <c r="J24" s="94">
        <f>SUM(E24:I24)</f>
        <v>5061571663.0780001</v>
      </c>
      <c r="K24" s="58"/>
      <c r="L24" s="59"/>
    </row>
    <row r="25" spans="1:12" ht="18.75">
      <c r="A25" s="56">
        <v>3</v>
      </c>
      <c r="B25" s="57" t="s">
        <v>892</v>
      </c>
      <c r="C25" s="94">
        <v>2387251158.9801002</v>
      </c>
      <c r="D25" s="93">
        <v>0</v>
      </c>
      <c r="E25" s="93">
        <f t="shared" ref="E25:E27" si="2">C25-D25</f>
        <v>2387251158.9801002</v>
      </c>
      <c r="F25" s="93">
        <v>69840001.611100003</v>
      </c>
      <c r="G25" s="93">
        <v>64001222.387800001</v>
      </c>
      <c r="H25" s="93">
        <v>9693448.5600000005</v>
      </c>
      <c r="I25" s="93">
        <v>0</v>
      </c>
      <c r="J25" s="94">
        <f>SUM(E25:I25)</f>
        <v>2530785831.5390005</v>
      </c>
      <c r="K25" s="58"/>
      <c r="L25" s="59"/>
    </row>
    <row r="26" spans="1:12" ht="18.75">
      <c r="A26" s="56">
        <v>4</v>
      </c>
      <c r="B26" s="57" t="s">
        <v>893</v>
      </c>
      <c r="C26" s="94">
        <v>8021163894.1731005</v>
      </c>
      <c r="D26" s="116">
        <v>0</v>
      </c>
      <c r="E26" s="93">
        <f t="shared" si="2"/>
        <v>8021163894.1731005</v>
      </c>
      <c r="F26" s="93">
        <v>234662405.4131</v>
      </c>
      <c r="G26" s="93">
        <v>215044107.22310001</v>
      </c>
      <c r="H26" s="93">
        <v>32568987.170000002</v>
      </c>
      <c r="I26" s="93">
        <v>0</v>
      </c>
      <c r="J26" s="94">
        <f>SUM(E26:I26)</f>
        <v>8503439393.9793005</v>
      </c>
      <c r="K26" s="58"/>
      <c r="L26" s="59"/>
    </row>
    <row r="27" spans="1:12" ht="19.5" thickBot="1">
      <c r="A27" s="56">
        <v>5</v>
      </c>
      <c r="B27" s="56" t="s">
        <v>894</v>
      </c>
      <c r="C27" s="114">
        <v>4774502317.9602003</v>
      </c>
      <c r="D27" s="94">
        <v>34587784.340000004</v>
      </c>
      <c r="E27" s="115">
        <f t="shared" si="2"/>
        <v>4739914533.6202002</v>
      </c>
      <c r="F27" s="93">
        <v>139680003.22209999</v>
      </c>
      <c r="G27" s="93">
        <v>128002444.7757</v>
      </c>
      <c r="H27" s="93">
        <v>19386897.120000001</v>
      </c>
      <c r="I27" s="93">
        <v>806053104.08959997</v>
      </c>
      <c r="J27" s="94">
        <f>SUM(E27:I27)</f>
        <v>5833036982.8275995</v>
      </c>
      <c r="K27" s="58"/>
      <c r="L27" s="59"/>
    </row>
    <row r="28" spans="1:12" ht="20.25" thickTop="1" thickBot="1">
      <c r="A28" s="1"/>
      <c r="B28" s="60" t="s">
        <v>895</v>
      </c>
      <c r="C28" s="95">
        <f>SUM(C23:C27)</f>
        <v>251520782110.1424</v>
      </c>
      <c r="D28" s="117">
        <f>SUM(D23:D27)</f>
        <v>15816757586.93</v>
      </c>
      <c r="E28" s="97">
        <f>C28-D28</f>
        <v>235704024523.2124</v>
      </c>
      <c r="F28" s="97">
        <f>SUM(F23:F27)</f>
        <v>7358342569.7405014</v>
      </c>
      <c r="G28" s="97">
        <f>SUM(G23:G27)</f>
        <v>6743168790.7828989</v>
      </c>
      <c r="H28" s="97">
        <f>SUM(H23:H27)</f>
        <v>1021300740.4399999</v>
      </c>
      <c r="I28" s="97">
        <f>SUM(I23:I27)</f>
        <v>12090796561.344</v>
      </c>
      <c r="J28" s="96">
        <f>SUM(J23:J27)</f>
        <v>262917633185.51981</v>
      </c>
      <c r="K28" s="61"/>
      <c r="L28" s="61"/>
    </row>
    <row r="29" spans="1:12" ht="13.5" thickTop="1">
      <c r="D29" s="30"/>
      <c r="E29" s="30"/>
      <c r="F29" s="30"/>
      <c r="G29" s="64"/>
      <c r="H29" s="64"/>
      <c r="I29" s="17"/>
      <c r="J29" s="17"/>
      <c r="K29" s="62"/>
      <c r="L29" s="59"/>
    </row>
    <row r="30" spans="1:12" ht="23.25">
      <c r="A30" s="63"/>
      <c r="F30" s="30"/>
      <c r="G30" s="30"/>
      <c r="H30" s="30"/>
      <c r="I30" s="30"/>
      <c r="J30" s="31"/>
      <c r="L30" s="30"/>
    </row>
    <row r="31" spans="1:12" ht="20.25">
      <c r="A31" s="126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</row>
    <row r="32" spans="1:12">
      <c r="B32" s="21"/>
      <c r="C32" s="21"/>
      <c r="D32" s="21"/>
      <c r="E32" s="21"/>
      <c r="F32" s="21"/>
      <c r="G32" s="21"/>
      <c r="H32" s="21"/>
      <c r="I32" s="21"/>
    </row>
    <row r="33" spans="2:10" hidden="1">
      <c r="B33" s="21"/>
      <c r="C33" s="21"/>
      <c r="D33" s="21"/>
      <c r="E33" s="21"/>
      <c r="F33" s="21"/>
      <c r="G33" s="21"/>
      <c r="H33" s="21"/>
      <c r="I33" s="21"/>
    </row>
    <row r="34" spans="2:10">
      <c r="B34" s="21"/>
      <c r="C34" s="21"/>
      <c r="D34" s="21"/>
      <c r="E34" s="21"/>
      <c r="F34" s="21"/>
      <c r="G34" s="21"/>
      <c r="H34" s="21"/>
      <c r="I34" s="21"/>
    </row>
    <row r="35" spans="2:10" ht="20.25">
      <c r="C35" s="122"/>
      <c r="D35" s="122"/>
      <c r="E35" s="122"/>
      <c r="F35" s="122"/>
      <c r="G35" s="122"/>
      <c r="H35" s="122"/>
      <c r="I35" s="122"/>
      <c r="J35" s="122"/>
    </row>
    <row r="36" spans="2:10" ht="20.25">
      <c r="C36" s="127"/>
      <c r="D36" s="127"/>
      <c r="E36" s="127"/>
      <c r="F36" s="127"/>
      <c r="G36" s="127"/>
      <c r="H36" s="127"/>
      <c r="I36" s="127"/>
      <c r="J36" s="127"/>
    </row>
    <row r="37" spans="2:10" ht="20.25">
      <c r="C37" s="122"/>
      <c r="D37" s="122"/>
      <c r="E37" s="122"/>
      <c r="F37" s="122"/>
      <c r="G37" s="122"/>
      <c r="H37" s="122"/>
      <c r="I37" s="122"/>
      <c r="J37" s="122"/>
    </row>
    <row r="38" spans="2:10" ht="20.25">
      <c r="C38" s="122"/>
      <c r="D38" s="122"/>
      <c r="E38" s="122"/>
      <c r="F38" s="122"/>
      <c r="G38" s="122"/>
      <c r="H38" s="122"/>
      <c r="I38" s="122"/>
      <c r="J38" s="122"/>
    </row>
    <row r="40" spans="2:10" ht="18.75">
      <c r="I40" s="118"/>
    </row>
    <row r="41" spans="2:10" ht="18.75">
      <c r="I41" s="118"/>
    </row>
    <row r="42" spans="2:10" ht="18.75">
      <c r="I42" s="118"/>
    </row>
    <row r="43" spans="2:10" ht="18.75">
      <c r="I43" s="118"/>
    </row>
    <row r="44" spans="2:10" ht="18.75">
      <c r="I44" s="118"/>
    </row>
  </sheetData>
  <mergeCells count="8">
    <mergeCell ref="C37:J37"/>
    <mergeCell ref="C38:J38"/>
    <mergeCell ref="A1:L1"/>
    <mergeCell ref="A3:J3"/>
    <mergeCell ref="A18:L18"/>
    <mergeCell ref="A31:L31"/>
    <mergeCell ref="C35:J35"/>
    <mergeCell ref="C36:J3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53"/>
  <sheetViews>
    <sheetView zoomScale="54" zoomScaleNormal="80" workbookViewId="0">
      <pane xSplit="3" ySplit="9" topLeftCell="D39" activePane="bottomRight" state="frozen"/>
      <selection pane="topRight" activeCell="D1" sqref="D1"/>
      <selection pane="bottomLeft" activeCell="A10" sqref="A10"/>
      <selection pane="bottomRight" activeCell="A53" sqref="A53:XFD67"/>
    </sheetView>
  </sheetViews>
  <sheetFormatPr defaultRowHeight="12.75"/>
  <cols>
    <col min="1" max="1" width="4" bestFit="1" customWidth="1"/>
    <col min="2" max="2" width="22.42578125" customWidth="1"/>
    <col min="3" max="3" width="7.42578125" customWidth="1"/>
    <col min="4" max="4" width="20.7109375" customWidth="1"/>
    <col min="5" max="5" width="19" customWidth="1"/>
    <col min="6" max="6" width="19.42578125" customWidth="1"/>
    <col min="7" max="7" width="17.85546875" customWidth="1"/>
    <col min="8" max="8" width="18.5703125" customWidth="1"/>
    <col min="9" max="9" width="19.42578125" customWidth="1"/>
    <col min="10" max="10" width="21.5703125" customWidth="1"/>
    <col min="11" max="13" width="19.5703125" customWidth="1"/>
    <col min="14" max="14" width="22" customWidth="1"/>
    <col min="15" max="15" width="24.140625" customWidth="1"/>
    <col min="16" max="16" width="21.5703125" bestFit="1" customWidth="1"/>
    <col min="17" max="17" width="4.28515625" bestFit="1" customWidth="1"/>
  </cols>
  <sheetData>
    <row r="1" spans="1:17" ht="26.25">
      <c r="A1" s="128"/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</row>
    <row r="2" spans="1:17" ht="26.25" hidden="1">
      <c r="A2" s="27"/>
      <c r="B2" s="27"/>
      <c r="C2" s="27"/>
      <c r="D2" s="27"/>
      <c r="E2" s="27"/>
      <c r="F2" s="27"/>
      <c r="G2" s="27"/>
      <c r="H2" s="27"/>
      <c r="I2" s="27"/>
      <c r="J2" s="27"/>
      <c r="K2" s="38"/>
      <c r="L2" s="76"/>
      <c r="M2" s="76"/>
      <c r="N2" s="27"/>
      <c r="O2" s="27"/>
      <c r="P2" s="27"/>
      <c r="Q2" s="27"/>
    </row>
    <row r="3" spans="1:17" ht="18" customHeight="1">
      <c r="H3" s="23" t="s">
        <v>17</v>
      </c>
      <c r="I3" s="30"/>
    </row>
    <row r="4" spans="1:17" ht="18">
      <c r="A4" s="129" t="s">
        <v>903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</row>
    <row r="5" spans="1:17" ht="20.25">
      <c r="A5" s="22"/>
      <c r="B5" s="22"/>
      <c r="C5" s="22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22"/>
    </row>
    <row r="6" spans="1:17">
      <c r="A6" s="2">
        <v>1</v>
      </c>
      <c r="B6" s="2">
        <v>2</v>
      </c>
      <c r="C6" s="2">
        <v>3</v>
      </c>
      <c r="D6" s="2">
        <v>4</v>
      </c>
      <c r="E6" s="2">
        <v>5</v>
      </c>
      <c r="F6" s="2" t="s">
        <v>6</v>
      </c>
      <c r="G6" s="2">
        <v>7</v>
      </c>
      <c r="H6" s="2">
        <v>8</v>
      </c>
      <c r="I6" s="2">
        <v>9</v>
      </c>
      <c r="J6" s="2" t="s">
        <v>7</v>
      </c>
      <c r="K6" s="39">
        <v>11</v>
      </c>
      <c r="L6" s="78">
        <v>12</v>
      </c>
      <c r="M6" s="78">
        <v>13</v>
      </c>
      <c r="N6" s="2">
        <v>14</v>
      </c>
      <c r="O6" s="2" t="s">
        <v>905</v>
      </c>
      <c r="P6" s="2" t="s">
        <v>904</v>
      </c>
      <c r="Q6" s="1"/>
    </row>
    <row r="7" spans="1:17" ht="12.75" customHeight="1">
      <c r="A7" s="130" t="s">
        <v>0</v>
      </c>
      <c r="B7" s="130" t="s">
        <v>14</v>
      </c>
      <c r="C7" s="130" t="s">
        <v>1</v>
      </c>
      <c r="D7" s="130" t="s">
        <v>5</v>
      </c>
      <c r="E7" s="130" t="s">
        <v>22</v>
      </c>
      <c r="F7" s="130" t="s">
        <v>2</v>
      </c>
      <c r="G7" s="139" t="s">
        <v>20</v>
      </c>
      <c r="H7" s="140"/>
      <c r="I7" s="141"/>
      <c r="J7" s="132" t="s">
        <v>12</v>
      </c>
      <c r="K7" s="135" t="s">
        <v>914</v>
      </c>
      <c r="L7" s="135" t="s">
        <v>915</v>
      </c>
      <c r="M7" s="132" t="s">
        <v>913</v>
      </c>
      <c r="N7" s="132" t="s">
        <v>61</v>
      </c>
      <c r="O7" s="132" t="s">
        <v>21</v>
      </c>
      <c r="P7" s="132" t="s">
        <v>13</v>
      </c>
      <c r="Q7" s="132" t="s">
        <v>0</v>
      </c>
    </row>
    <row r="8" spans="1:17" ht="56.25" customHeight="1">
      <c r="A8" s="131"/>
      <c r="B8" s="131"/>
      <c r="C8" s="131"/>
      <c r="D8" s="131"/>
      <c r="E8" s="131"/>
      <c r="F8" s="131"/>
      <c r="G8" s="100" t="s">
        <v>3</v>
      </c>
      <c r="H8" s="100" t="s">
        <v>11</v>
      </c>
      <c r="I8" s="100" t="s">
        <v>811</v>
      </c>
      <c r="J8" s="133"/>
      <c r="K8" s="136"/>
      <c r="L8" s="136"/>
      <c r="M8" s="133"/>
      <c r="N8" s="133"/>
      <c r="O8" s="133"/>
      <c r="P8" s="133"/>
      <c r="Q8" s="133"/>
    </row>
    <row r="9" spans="1:17" ht="18.75" customHeight="1">
      <c r="A9" s="1"/>
      <c r="B9" s="1"/>
      <c r="C9" s="1"/>
      <c r="D9" s="79" t="s">
        <v>897</v>
      </c>
      <c r="E9" s="79" t="s">
        <v>897</v>
      </c>
      <c r="F9" s="79" t="s">
        <v>897</v>
      </c>
      <c r="G9" s="79" t="s">
        <v>897</v>
      </c>
      <c r="H9" s="79" t="s">
        <v>897</v>
      </c>
      <c r="I9" s="79" t="s">
        <v>897</v>
      </c>
      <c r="J9" s="79" t="s">
        <v>897</v>
      </c>
      <c r="K9" s="79" t="s">
        <v>897</v>
      </c>
      <c r="L9" s="79" t="s">
        <v>897</v>
      </c>
      <c r="M9" s="79" t="s">
        <v>897</v>
      </c>
      <c r="N9" s="79" t="s">
        <v>897</v>
      </c>
      <c r="O9" s="79" t="s">
        <v>897</v>
      </c>
      <c r="P9" s="79" t="s">
        <v>897</v>
      </c>
      <c r="Q9" s="1"/>
    </row>
    <row r="10" spans="1:17" ht="18" customHeight="1">
      <c r="A10" s="1">
        <v>1</v>
      </c>
      <c r="B10" s="29" t="s">
        <v>24</v>
      </c>
      <c r="C10" s="28">
        <v>17</v>
      </c>
      <c r="D10" s="5">
        <v>3150244885.1589999</v>
      </c>
      <c r="E10" s="5">
        <v>608891691.36000001</v>
      </c>
      <c r="F10" s="6">
        <f>D10+E10</f>
        <v>3759136576.5190001</v>
      </c>
      <c r="G10" s="7">
        <v>31326205.879999999</v>
      </c>
      <c r="H10" s="7">
        <v>0</v>
      </c>
      <c r="I10" s="5">
        <v>432102232.25999999</v>
      </c>
      <c r="J10" s="8">
        <f>F10-G10-H10-I10</f>
        <v>3295708138.3789997</v>
      </c>
      <c r="K10" s="6">
        <v>118766880.13</v>
      </c>
      <c r="L10" s="6">
        <v>103637127.7288</v>
      </c>
      <c r="M10" s="6">
        <v>12791589.454500001</v>
      </c>
      <c r="N10" s="8">
        <v>827863856.27030003</v>
      </c>
      <c r="O10" s="20">
        <f>F10+K10+L10+M10+N10</f>
        <v>4822196030.1026001</v>
      </c>
      <c r="P10" s="9">
        <f>J10+K10+L10+M10+N10</f>
        <v>4358767591.9625998</v>
      </c>
      <c r="Q10" s="1">
        <v>1</v>
      </c>
    </row>
    <row r="11" spans="1:17" ht="18" customHeight="1">
      <c r="A11" s="1">
        <v>2</v>
      </c>
      <c r="B11" s="29" t="s">
        <v>25</v>
      </c>
      <c r="C11" s="24">
        <v>21</v>
      </c>
      <c r="D11" s="5">
        <v>3351318821.5876002</v>
      </c>
      <c r="E11" s="5">
        <v>0</v>
      </c>
      <c r="F11" s="6">
        <f t="shared" ref="F11:F45" si="0">D11+E11</f>
        <v>3351318821.5876002</v>
      </c>
      <c r="G11" s="7">
        <v>35765643.600000001</v>
      </c>
      <c r="H11" s="7">
        <v>0</v>
      </c>
      <c r="I11" s="5">
        <v>330357169.13999999</v>
      </c>
      <c r="J11" s="8">
        <f t="shared" ref="J11:J45" si="1">F11-G11-H11-I11</f>
        <v>2985196008.8476005</v>
      </c>
      <c r="K11" s="6">
        <v>98044192.379999995</v>
      </c>
      <c r="L11" s="6">
        <v>89847480.180000007</v>
      </c>
      <c r="M11" s="6">
        <v>13608051.4562</v>
      </c>
      <c r="N11" s="8">
        <v>873348450.38960004</v>
      </c>
      <c r="O11" s="20">
        <f t="shared" ref="O11:O45" si="2">F11+K11+L11+M11+N11</f>
        <v>4426166995.9934006</v>
      </c>
      <c r="P11" s="9">
        <f t="shared" ref="P11:P45" si="3">J11+K11+L11+M11+N11</f>
        <v>4060044183.2534008</v>
      </c>
      <c r="Q11" s="1">
        <v>2</v>
      </c>
    </row>
    <row r="12" spans="1:17" ht="18" customHeight="1">
      <c r="A12" s="1">
        <v>3</v>
      </c>
      <c r="B12" s="29" t="s">
        <v>26</v>
      </c>
      <c r="C12" s="24">
        <v>31</v>
      </c>
      <c r="D12" s="5">
        <v>3382462364.0198998</v>
      </c>
      <c r="E12" s="5">
        <v>12087411584.0137</v>
      </c>
      <c r="F12" s="6">
        <f t="shared" si="0"/>
        <v>15469873948.0336</v>
      </c>
      <c r="G12" s="7">
        <v>111225880.56999999</v>
      </c>
      <c r="H12" s="7">
        <v>0</v>
      </c>
      <c r="I12" s="5">
        <v>977490067.63</v>
      </c>
      <c r="J12" s="8">
        <f t="shared" si="1"/>
        <v>14381157999.833601</v>
      </c>
      <c r="K12" s="6">
        <v>651655274.66129994</v>
      </c>
      <c r="L12" s="6">
        <v>597582847.49670005</v>
      </c>
      <c r="M12" s="6">
        <v>13734510.0089</v>
      </c>
      <c r="N12" s="8">
        <v>914806137.50580001</v>
      </c>
      <c r="O12" s="20">
        <f t="shared" si="2"/>
        <v>17647652717.706299</v>
      </c>
      <c r="P12" s="9">
        <f t="shared" si="3"/>
        <v>16558936769.506302</v>
      </c>
      <c r="Q12" s="1">
        <v>3</v>
      </c>
    </row>
    <row r="13" spans="1:17" ht="18" customHeight="1">
      <c r="A13" s="1">
        <v>4</v>
      </c>
      <c r="B13" s="29" t="s">
        <v>27</v>
      </c>
      <c r="C13" s="24">
        <v>21</v>
      </c>
      <c r="D13" s="5">
        <v>3345040520.3225999</v>
      </c>
      <c r="E13" s="5">
        <v>0</v>
      </c>
      <c r="F13" s="6">
        <f t="shared" si="0"/>
        <v>3345040520.3225999</v>
      </c>
      <c r="G13" s="7">
        <v>36392250.359999999</v>
      </c>
      <c r="H13" s="7">
        <v>0</v>
      </c>
      <c r="I13" s="5">
        <v>89972595.590000004</v>
      </c>
      <c r="J13" s="8">
        <f t="shared" si="1"/>
        <v>3218675674.3725996</v>
      </c>
      <c r="K13" s="6">
        <v>97860518.129999995</v>
      </c>
      <c r="L13" s="6">
        <v>89679161.5</v>
      </c>
      <c r="M13" s="6">
        <v>13582558.3738</v>
      </c>
      <c r="N13" s="8">
        <v>952021445.21249998</v>
      </c>
      <c r="O13" s="20">
        <f t="shared" si="2"/>
        <v>4498184203.5388994</v>
      </c>
      <c r="P13" s="9">
        <f t="shared" si="3"/>
        <v>4371819357.5888996</v>
      </c>
      <c r="Q13" s="1">
        <v>4</v>
      </c>
    </row>
    <row r="14" spans="1:17" ht="18" customHeight="1">
      <c r="A14" s="1">
        <v>5</v>
      </c>
      <c r="B14" s="29" t="s">
        <v>28</v>
      </c>
      <c r="C14" s="24">
        <v>20</v>
      </c>
      <c r="D14" s="5">
        <v>4024195817.9520001</v>
      </c>
      <c r="E14" s="5">
        <v>0</v>
      </c>
      <c r="F14" s="6">
        <f t="shared" si="0"/>
        <v>4024195817.9520001</v>
      </c>
      <c r="G14" s="7">
        <v>55909234.759999998</v>
      </c>
      <c r="H14" s="7">
        <v>305669380</v>
      </c>
      <c r="I14" s="5">
        <v>359793438.26999998</v>
      </c>
      <c r="J14" s="8">
        <f t="shared" si="1"/>
        <v>3302823764.9219999</v>
      </c>
      <c r="K14" s="6">
        <v>117729482.02</v>
      </c>
      <c r="L14" s="6">
        <v>107887035.89</v>
      </c>
      <c r="M14" s="6">
        <v>16340272.7928</v>
      </c>
      <c r="N14" s="8">
        <v>980104903.79719996</v>
      </c>
      <c r="O14" s="20">
        <f t="shared" si="2"/>
        <v>5246257512.4519997</v>
      </c>
      <c r="P14" s="9">
        <f t="shared" si="3"/>
        <v>4524885459.4219999</v>
      </c>
      <c r="Q14" s="1">
        <v>5</v>
      </c>
    </row>
    <row r="15" spans="1:17" ht="18" customHeight="1">
      <c r="A15" s="1">
        <v>6</v>
      </c>
      <c r="B15" s="29" t="s">
        <v>29</v>
      </c>
      <c r="C15" s="24">
        <v>8</v>
      </c>
      <c r="D15" s="5">
        <v>2976761099.0702</v>
      </c>
      <c r="E15" s="5">
        <v>9625799744.3656006</v>
      </c>
      <c r="F15" s="6">
        <f t="shared" si="0"/>
        <v>12602560843.435801</v>
      </c>
      <c r="G15" s="7">
        <v>28391300.120000001</v>
      </c>
      <c r="H15" s="7">
        <v>421546663.22000003</v>
      </c>
      <c r="I15" s="5">
        <v>1191608913.5599999</v>
      </c>
      <c r="J15" s="8">
        <f t="shared" si="1"/>
        <v>10961013966.535801</v>
      </c>
      <c r="K15" s="6">
        <v>481996081.35860002</v>
      </c>
      <c r="L15" s="6">
        <v>416469973.98890001</v>
      </c>
      <c r="M15" s="6">
        <v>12087157.4343</v>
      </c>
      <c r="N15" s="8">
        <v>730917084.48049998</v>
      </c>
      <c r="O15" s="20">
        <f t="shared" si="2"/>
        <v>14244031140.698099</v>
      </c>
      <c r="P15" s="9">
        <f t="shared" si="3"/>
        <v>12602484263.7981</v>
      </c>
      <c r="Q15" s="1">
        <v>6</v>
      </c>
    </row>
    <row r="16" spans="1:17" ht="18" customHeight="1">
      <c r="A16" s="1">
        <v>7</v>
      </c>
      <c r="B16" s="29" t="s">
        <v>30</v>
      </c>
      <c r="C16" s="24">
        <v>23</v>
      </c>
      <c r="D16" s="5">
        <v>3772943719.5753999</v>
      </c>
      <c r="E16" s="5">
        <v>0</v>
      </c>
      <c r="F16" s="6">
        <f t="shared" si="0"/>
        <v>3772943719.5753999</v>
      </c>
      <c r="G16" s="7">
        <v>20792622.920000002</v>
      </c>
      <c r="H16" s="7">
        <v>103855987.23</v>
      </c>
      <c r="I16" s="5">
        <v>423541958.63</v>
      </c>
      <c r="J16" s="8">
        <f t="shared" si="1"/>
        <v>3224753150.7953997</v>
      </c>
      <c r="K16" s="6">
        <v>110378999.91</v>
      </c>
      <c r="L16" s="6">
        <v>101151070.40000001</v>
      </c>
      <c r="M16" s="6">
        <v>15320062.044399999</v>
      </c>
      <c r="N16" s="8">
        <v>940404733.72230005</v>
      </c>
      <c r="O16" s="20">
        <f t="shared" si="2"/>
        <v>4940198585.6520996</v>
      </c>
      <c r="P16" s="9">
        <f t="shared" si="3"/>
        <v>4392008016.8720999</v>
      </c>
      <c r="Q16" s="1">
        <v>7</v>
      </c>
    </row>
    <row r="17" spans="1:17" ht="18" customHeight="1">
      <c r="A17" s="1">
        <v>8</v>
      </c>
      <c r="B17" s="29" t="s">
        <v>31</v>
      </c>
      <c r="C17" s="24">
        <v>27</v>
      </c>
      <c r="D17" s="5">
        <v>4179880925.5746999</v>
      </c>
      <c r="E17" s="5">
        <v>0</v>
      </c>
      <c r="F17" s="6">
        <f t="shared" si="0"/>
        <v>4179880925.5746999</v>
      </c>
      <c r="G17" s="7">
        <v>17411845.73</v>
      </c>
      <c r="H17" s="7">
        <v>0</v>
      </c>
      <c r="I17" s="5">
        <v>323071065.25999999</v>
      </c>
      <c r="J17" s="8">
        <f t="shared" si="1"/>
        <v>3839398014.5846996</v>
      </c>
      <c r="K17" s="6">
        <v>122284113.04000001</v>
      </c>
      <c r="L17" s="6">
        <v>112060889.64</v>
      </c>
      <c r="M17" s="6">
        <v>16972433.165600002</v>
      </c>
      <c r="N17" s="8">
        <v>925961034.99820006</v>
      </c>
      <c r="O17" s="20">
        <f t="shared" si="2"/>
        <v>5357159396.4185009</v>
      </c>
      <c r="P17" s="9">
        <f t="shared" si="3"/>
        <v>5016676485.4284992</v>
      </c>
      <c r="Q17" s="1">
        <v>8</v>
      </c>
    </row>
    <row r="18" spans="1:17" ht="18" customHeight="1">
      <c r="A18" s="1">
        <v>9</v>
      </c>
      <c r="B18" s="29" t="s">
        <v>32</v>
      </c>
      <c r="C18" s="24">
        <v>18</v>
      </c>
      <c r="D18" s="5">
        <v>3383039213.7761002</v>
      </c>
      <c r="E18" s="5">
        <v>0</v>
      </c>
      <c r="F18" s="6">
        <f t="shared" si="0"/>
        <v>3383039213.7761002</v>
      </c>
      <c r="G18" s="7">
        <v>231962506.34999999</v>
      </c>
      <c r="H18" s="7">
        <v>633134951.91999996</v>
      </c>
      <c r="I18" s="5">
        <v>665694354.44000006</v>
      </c>
      <c r="J18" s="8">
        <f t="shared" si="1"/>
        <v>1852247401.0661001</v>
      </c>
      <c r="K18" s="6">
        <v>98972185.329999998</v>
      </c>
      <c r="L18" s="6">
        <v>90697890.859999999</v>
      </c>
      <c r="M18" s="6">
        <v>13736852.311000001</v>
      </c>
      <c r="N18" s="8">
        <v>817331845.2335</v>
      </c>
      <c r="O18" s="20">
        <f t="shared" si="2"/>
        <v>4403777987.5106001</v>
      </c>
      <c r="P18" s="9">
        <f t="shared" si="3"/>
        <v>2872986174.8006001</v>
      </c>
      <c r="Q18" s="1">
        <v>9</v>
      </c>
    </row>
    <row r="19" spans="1:17" ht="18" customHeight="1">
      <c r="A19" s="1">
        <v>10</v>
      </c>
      <c r="B19" s="29" t="s">
        <v>33</v>
      </c>
      <c r="C19" s="24">
        <v>25</v>
      </c>
      <c r="D19" s="5">
        <v>3415925634.5405002</v>
      </c>
      <c r="E19" s="5">
        <v>12874511096.719101</v>
      </c>
      <c r="F19" s="6">
        <f t="shared" si="0"/>
        <v>16290436731.259602</v>
      </c>
      <c r="G19" s="7">
        <v>22321499.199999999</v>
      </c>
      <c r="H19" s="7">
        <v>1098907642.2</v>
      </c>
      <c r="I19" s="5">
        <v>1177175865.26</v>
      </c>
      <c r="J19" s="8">
        <f t="shared" si="1"/>
        <v>13992031724.5996</v>
      </c>
      <c r="K19" s="6">
        <v>658321801.18009996</v>
      </c>
      <c r="L19" s="6">
        <v>665251650.13310003</v>
      </c>
      <c r="M19" s="6">
        <v>13870387.8324</v>
      </c>
      <c r="N19" s="8">
        <v>968661950.66630006</v>
      </c>
      <c r="O19" s="20">
        <f t="shared" si="2"/>
        <v>18596542521.071503</v>
      </c>
      <c r="P19" s="9">
        <f t="shared" si="3"/>
        <v>16298137514.411499</v>
      </c>
      <c r="Q19" s="1">
        <v>10</v>
      </c>
    </row>
    <row r="20" spans="1:17" ht="18" customHeight="1">
      <c r="A20" s="1">
        <v>11</v>
      </c>
      <c r="B20" s="29" t="s">
        <v>34</v>
      </c>
      <c r="C20" s="24">
        <v>13</v>
      </c>
      <c r="D20" s="5">
        <v>3009812315.4577999</v>
      </c>
      <c r="E20" s="5">
        <v>0</v>
      </c>
      <c r="F20" s="6">
        <f t="shared" si="0"/>
        <v>3009812315.4577999</v>
      </c>
      <c r="G20" s="7">
        <v>31282856.030000001</v>
      </c>
      <c r="H20" s="7">
        <v>0</v>
      </c>
      <c r="I20" s="5">
        <v>304657946.78460002</v>
      </c>
      <c r="J20" s="8">
        <f t="shared" si="1"/>
        <v>2673871512.6431999</v>
      </c>
      <c r="K20" s="6">
        <v>88053280.930000007</v>
      </c>
      <c r="L20" s="6">
        <v>80691831.109999999</v>
      </c>
      <c r="M20" s="6">
        <v>12221362.109300001</v>
      </c>
      <c r="N20" s="8">
        <v>779499166.75100005</v>
      </c>
      <c r="O20" s="20">
        <f t="shared" si="2"/>
        <v>3970277956.3580999</v>
      </c>
      <c r="P20" s="9">
        <f t="shared" si="3"/>
        <v>3634337153.5434999</v>
      </c>
      <c r="Q20" s="1">
        <v>11</v>
      </c>
    </row>
    <row r="21" spans="1:17" ht="18" customHeight="1">
      <c r="A21" s="1">
        <v>12</v>
      </c>
      <c r="B21" s="29" t="s">
        <v>35</v>
      </c>
      <c r="C21" s="24">
        <v>18</v>
      </c>
      <c r="D21" s="5">
        <v>3145736250.4990001</v>
      </c>
      <c r="E21" s="5">
        <v>1703143126.8106999</v>
      </c>
      <c r="F21" s="6">
        <f t="shared" si="0"/>
        <v>4848879377.3097</v>
      </c>
      <c r="G21" s="7">
        <v>64088110.490000002</v>
      </c>
      <c r="H21" s="7">
        <v>520000000</v>
      </c>
      <c r="I21" s="5">
        <v>393356922.11000001</v>
      </c>
      <c r="J21" s="8">
        <f t="shared" si="1"/>
        <v>3871434344.7097001</v>
      </c>
      <c r="K21" s="6">
        <v>159553994.3087</v>
      </c>
      <c r="L21" s="6">
        <v>134587743.0887</v>
      </c>
      <c r="M21" s="6">
        <v>12773282.114700001</v>
      </c>
      <c r="N21" s="8">
        <v>904797682.20019996</v>
      </c>
      <c r="O21" s="20">
        <f t="shared" si="2"/>
        <v>6060592079.0220003</v>
      </c>
      <c r="P21" s="9">
        <f t="shared" si="3"/>
        <v>5083147046.4219999</v>
      </c>
      <c r="Q21" s="1">
        <v>12</v>
      </c>
    </row>
    <row r="22" spans="1:17" ht="18" customHeight="1">
      <c r="A22" s="1">
        <v>13</v>
      </c>
      <c r="B22" s="29" t="s">
        <v>36</v>
      </c>
      <c r="C22" s="24">
        <v>16</v>
      </c>
      <c r="D22" s="5">
        <v>3008113895.9085002</v>
      </c>
      <c r="E22" s="5">
        <v>0</v>
      </c>
      <c r="F22" s="6">
        <f t="shared" si="0"/>
        <v>3008113895.9085002</v>
      </c>
      <c r="G22" s="7">
        <v>45608594.700000003</v>
      </c>
      <c r="H22" s="7">
        <v>499654808.00999999</v>
      </c>
      <c r="I22" s="5">
        <v>424531814.39999998</v>
      </c>
      <c r="J22" s="8">
        <f t="shared" si="1"/>
        <v>2038318678.7985005</v>
      </c>
      <c r="K22" s="6">
        <v>88003592.980000004</v>
      </c>
      <c r="L22" s="6">
        <v>80646297.180000007</v>
      </c>
      <c r="M22" s="6">
        <v>12214465.6658</v>
      </c>
      <c r="N22" s="8">
        <v>780612659.12160003</v>
      </c>
      <c r="O22" s="20">
        <f t="shared" si="2"/>
        <v>3969590910.8559003</v>
      </c>
      <c r="P22" s="9">
        <f t="shared" si="3"/>
        <v>2999795693.7459006</v>
      </c>
      <c r="Q22" s="1">
        <v>13</v>
      </c>
    </row>
    <row r="23" spans="1:17" ht="18" customHeight="1">
      <c r="A23" s="1">
        <v>14</v>
      </c>
      <c r="B23" s="29" t="s">
        <v>37</v>
      </c>
      <c r="C23" s="24">
        <v>17</v>
      </c>
      <c r="D23" s="5">
        <v>3383331192.9017</v>
      </c>
      <c r="E23" s="5">
        <v>0</v>
      </c>
      <c r="F23" s="6">
        <f t="shared" si="0"/>
        <v>3383331192.9017</v>
      </c>
      <c r="G23" s="7">
        <v>45799061.670000002</v>
      </c>
      <c r="H23" s="7">
        <v>147102561.99000001</v>
      </c>
      <c r="I23" s="5">
        <v>206468378.88999999</v>
      </c>
      <c r="J23" s="8">
        <f t="shared" si="1"/>
        <v>2983961190.3517003</v>
      </c>
      <c r="K23" s="6">
        <v>98980727.299999997</v>
      </c>
      <c r="L23" s="6">
        <v>90705718.700000003</v>
      </c>
      <c r="M23" s="6">
        <v>13738037.894099999</v>
      </c>
      <c r="N23" s="8">
        <v>869720814.96679997</v>
      </c>
      <c r="O23" s="20">
        <f t="shared" si="2"/>
        <v>4456476491.7625999</v>
      </c>
      <c r="P23" s="9">
        <f t="shared" si="3"/>
        <v>4057106489.2126007</v>
      </c>
      <c r="Q23" s="1">
        <v>14</v>
      </c>
    </row>
    <row r="24" spans="1:17" ht="18" customHeight="1">
      <c r="A24" s="1">
        <v>15</v>
      </c>
      <c r="B24" s="29" t="s">
        <v>38</v>
      </c>
      <c r="C24" s="24">
        <v>11</v>
      </c>
      <c r="D24" s="5">
        <v>3168861239.4720998</v>
      </c>
      <c r="E24" s="5">
        <v>0</v>
      </c>
      <c r="F24" s="6">
        <f t="shared" si="0"/>
        <v>3168861239.4720998</v>
      </c>
      <c r="G24" s="7">
        <v>30538887.789999999</v>
      </c>
      <c r="H24" s="7">
        <v>361446152.47000003</v>
      </c>
      <c r="I24" s="5">
        <v>272954928.63999999</v>
      </c>
      <c r="J24" s="8">
        <f t="shared" si="1"/>
        <v>2503921270.5721002</v>
      </c>
      <c r="K24" s="6">
        <v>92706321.760000005</v>
      </c>
      <c r="L24" s="6">
        <v>84955867.400000006</v>
      </c>
      <c r="M24" s="6">
        <v>12867181.279899999</v>
      </c>
      <c r="N24" s="8">
        <v>767998764.2543</v>
      </c>
      <c r="O24" s="20">
        <f t="shared" si="2"/>
        <v>4127389374.1663003</v>
      </c>
      <c r="P24" s="9">
        <f t="shared" si="3"/>
        <v>3462449405.2663007</v>
      </c>
      <c r="Q24" s="1">
        <v>15</v>
      </c>
    </row>
    <row r="25" spans="1:17" ht="18" customHeight="1">
      <c r="A25" s="1">
        <v>16</v>
      </c>
      <c r="B25" s="29" t="s">
        <v>39</v>
      </c>
      <c r="C25" s="24">
        <v>27</v>
      </c>
      <c r="D25" s="5">
        <v>3497866328.9412999</v>
      </c>
      <c r="E25" s="5">
        <v>341074243.36119998</v>
      </c>
      <c r="F25" s="6">
        <f t="shared" si="0"/>
        <v>3838940572.3024998</v>
      </c>
      <c r="G25" s="7">
        <v>46358595.57</v>
      </c>
      <c r="H25" s="7">
        <v>0</v>
      </c>
      <c r="I25" s="5">
        <v>822267522.07000005</v>
      </c>
      <c r="J25" s="8">
        <f t="shared" si="1"/>
        <v>2970314454.6624994</v>
      </c>
      <c r="K25" s="6">
        <v>122067801.9901</v>
      </c>
      <c r="L25" s="6">
        <v>112388649.7366</v>
      </c>
      <c r="M25" s="6">
        <v>14203108.5448</v>
      </c>
      <c r="N25" s="8">
        <v>922714121.76810002</v>
      </c>
      <c r="O25" s="20">
        <f t="shared" si="2"/>
        <v>5010314254.3420992</v>
      </c>
      <c r="P25" s="9">
        <f t="shared" si="3"/>
        <v>4141688136.7020988</v>
      </c>
      <c r="Q25" s="1">
        <v>16</v>
      </c>
    </row>
    <row r="26" spans="1:17" ht="18" customHeight="1">
      <c r="A26" s="1">
        <v>17</v>
      </c>
      <c r="B26" s="29" t="s">
        <v>40</v>
      </c>
      <c r="C26" s="24">
        <v>27</v>
      </c>
      <c r="D26" s="5">
        <v>3762279713.5808001</v>
      </c>
      <c r="E26" s="5">
        <v>0</v>
      </c>
      <c r="F26" s="6">
        <f t="shared" si="0"/>
        <v>3762279713.5808001</v>
      </c>
      <c r="G26" s="7">
        <v>25733823.960000001</v>
      </c>
      <c r="H26" s="7">
        <v>0</v>
      </c>
      <c r="I26" s="5">
        <v>163223611.96000001</v>
      </c>
      <c r="J26" s="8">
        <f t="shared" si="1"/>
        <v>3573322277.6608</v>
      </c>
      <c r="K26" s="6">
        <v>110067020.08</v>
      </c>
      <c r="L26" s="6">
        <v>100865172.79000001</v>
      </c>
      <c r="M26" s="6">
        <v>15276760.779999999</v>
      </c>
      <c r="N26" s="8">
        <v>1003199684.4146</v>
      </c>
      <c r="O26" s="20">
        <f t="shared" si="2"/>
        <v>4991688351.6454</v>
      </c>
      <c r="P26" s="9">
        <f t="shared" si="3"/>
        <v>4802730915.7254</v>
      </c>
      <c r="Q26" s="1">
        <v>17</v>
      </c>
    </row>
    <row r="27" spans="1:17" ht="18" customHeight="1">
      <c r="A27" s="1">
        <v>18</v>
      </c>
      <c r="B27" s="29" t="s">
        <v>41</v>
      </c>
      <c r="C27" s="24">
        <v>23</v>
      </c>
      <c r="D27" s="5">
        <v>4407948276.8741999</v>
      </c>
      <c r="E27" s="5">
        <v>0</v>
      </c>
      <c r="F27" s="6">
        <f t="shared" si="0"/>
        <v>4407948276.8741999</v>
      </c>
      <c r="G27" s="7">
        <v>180575169.37</v>
      </c>
      <c r="H27" s="7">
        <v>0</v>
      </c>
      <c r="I27" s="5">
        <v>203254936.77000001</v>
      </c>
      <c r="J27" s="8">
        <f t="shared" si="1"/>
        <v>4024118170.7342</v>
      </c>
      <c r="K27" s="6">
        <v>128956315.97</v>
      </c>
      <c r="L27" s="6">
        <v>118175281.59</v>
      </c>
      <c r="M27" s="6">
        <v>17898502.1006</v>
      </c>
      <c r="N27" s="8">
        <v>1193502460.2990999</v>
      </c>
      <c r="O27" s="20">
        <f t="shared" si="2"/>
        <v>5866480836.8339005</v>
      </c>
      <c r="P27" s="9">
        <f t="shared" si="3"/>
        <v>5482650730.6938992</v>
      </c>
      <c r="Q27" s="1">
        <v>18</v>
      </c>
    </row>
    <row r="28" spans="1:17" ht="18" customHeight="1">
      <c r="A28" s="1">
        <v>19</v>
      </c>
      <c r="B28" s="29" t="s">
        <v>42</v>
      </c>
      <c r="C28" s="24">
        <v>44</v>
      </c>
      <c r="D28" s="5">
        <v>5336312125.5</v>
      </c>
      <c r="E28" s="5">
        <v>0</v>
      </c>
      <c r="F28" s="6">
        <f t="shared" si="0"/>
        <v>5336312125.5</v>
      </c>
      <c r="G28" s="7">
        <v>54328126.759999998</v>
      </c>
      <c r="H28" s="7">
        <v>0</v>
      </c>
      <c r="I28" s="5">
        <v>484869775.19</v>
      </c>
      <c r="J28" s="8">
        <f t="shared" si="1"/>
        <v>4797114223.5500002</v>
      </c>
      <c r="K28" s="6">
        <v>156115977.16999999</v>
      </c>
      <c r="L28" s="6">
        <v>143064334.81</v>
      </c>
      <c r="M28" s="6">
        <v>21668129.430799998</v>
      </c>
      <c r="N28" s="8">
        <v>1495853602.0869</v>
      </c>
      <c r="O28" s="20">
        <f t="shared" si="2"/>
        <v>7153014168.9977007</v>
      </c>
      <c r="P28" s="9">
        <f t="shared" si="3"/>
        <v>6613816267.0477009</v>
      </c>
      <c r="Q28" s="1">
        <v>19</v>
      </c>
    </row>
    <row r="29" spans="1:17" ht="18" customHeight="1">
      <c r="A29" s="1">
        <v>20</v>
      </c>
      <c r="B29" s="29" t="s">
        <v>43</v>
      </c>
      <c r="C29" s="24">
        <v>34</v>
      </c>
      <c r="D29" s="5">
        <v>4135490026.0699</v>
      </c>
      <c r="E29" s="5">
        <v>0</v>
      </c>
      <c r="F29" s="6">
        <f t="shared" si="0"/>
        <v>4135490026.0699</v>
      </c>
      <c r="G29" s="7">
        <v>99227240.439999998</v>
      </c>
      <c r="H29" s="7">
        <v>0</v>
      </c>
      <c r="I29" s="5">
        <v>636773210.15999997</v>
      </c>
      <c r="J29" s="8">
        <f t="shared" si="1"/>
        <v>3399489575.4699001</v>
      </c>
      <c r="K29" s="6">
        <v>120985439.26000001</v>
      </c>
      <c r="L29" s="6">
        <v>110870787.87</v>
      </c>
      <c r="M29" s="6">
        <v>16792183.6349</v>
      </c>
      <c r="N29" s="8">
        <v>1068918629.9629</v>
      </c>
      <c r="O29" s="20">
        <f t="shared" si="2"/>
        <v>5453057066.7977009</v>
      </c>
      <c r="P29" s="9">
        <f t="shared" si="3"/>
        <v>4717056616.1977005</v>
      </c>
      <c r="Q29" s="1">
        <v>20</v>
      </c>
    </row>
    <row r="30" spans="1:17" ht="18" customHeight="1">
      <c r="A30" s="1">
        <v>21</v>
      </c>
      <c r="B30" s="29" t="s">
        <v>44</v>
      </c>
      <c r="C30" s="24">
        <v>21</v>
      </c>
      <c r="D30" s="5">
        <v>3552406564.5619001</v>
      </c>
      <c r="E30" s="5">
        <v>0</v>
      </c>
      <c r="F30" s="6">
        <f t="shared" si="0"/>
        <v>3552406564.5619001</v>
      </c>
      <c r="G30" s="7">
        <v>36342977.009999998</v>
      </c>
      <c r="H30" s="7">
        <v>0</v>
      </c>
      <c r="I30" s="5">
        <v>264239440.81</v>
      </c>
      <c r="J30" s="8">
        <f t="shared" si="1"/>
        <v>3251824146.7419</v>
      </c>
      <c r="K30" s="6">
        <v>103927095.92</v>
      </c>
      <c r="L30" s="6">
        <v>95238559.920000002</v>
      </c>
      <c r="M30" s="6">
        <v>14424569.5195</v>
      </c>
      <c r="N30" s="8">
        <v>847292441.8161</v>
      </c>
      <c r="O30" s="20">
        <f t="shared" si="2"/>
        <v>4613289231.7375002</v>
      </c>
      <c r="P30" s="9">
        <f t="shared" si="3"/>
        <v>4312706813.9174995</v>
      </c>
      <c r="Q30" s="1">
        <v>21</v>
      </c>
    </row>
    <row r="31" spans="1:17" ht="18" customHeight="1">
      <c r="A31" s="1">
        <v>22</v>
      </c>
      <c r="B31" s="29" t="s">
        <v>45</v>
      </c>
      <c r="C31" s="24">
        <v>21</v>
      </c>
      <c r="D31" s="5">
        <v>3718297235.6381001</v>
      </c>
      <c r="E31" s="5">
        <v>0</v>
      </c>
      <c r="F31" s="6">
        <f t="shared" si="0"/>
        <v>3718297235.6381001</v>
      </c>
      <c r="G31" s="7">
        <v>23941292.93</v>
      </c>
      <c r="H31" s="7">
        <v>246132000</v>
      </c>
      <c r="I31" s="5">
        <v>328819851.14999998</v>
      </c>
      <c r="J31" s="8">
        <f t="shared" si="1"/>
        <v>3119404091.5581002</v>
      </c>
      <c r="K31" s="6">
        <v>108780294.84</v>
      </c>
      <c r="L31" s="6">
        <v>99686020.629999995</v>
      </c>
      <c r="M31" s="6">
        <v>15098169.647700001</v>
      </c>
      <c r="N31" s="8">
        <v>867451629.51199996</v>
      </c>
      <c r="O31" s="20">
        <f t="shared" si="2"/>
        <v>4809313350.2678003</v>
      </c>
      <c r="P31" s="9">
        <f t="shared" si="3"/>
        <v>4210420206.1878004</v>
      </c>
      <c r="Q31" s="1">
        <v>22</v>
      </c>
    </row>
    <row r="32" spans="1:17" ht="18" customHeight="1">
      <c r="A32" s="1">
        <v>23</v>
      </c>
      <c r="B32" s="29" t="s">
        <v>46</v>
      </c>
      <c r="C32" s="24">
        <v>16</v>
      </c>
      <c r="D32" s="5">
        <v>2994702561.6152</v>
      </c>
      <c r="E32" s="5">
        <v>0</v>
      </c>
      <c r="F32" s="6">
        <f t="shared" si="0"/>
        <v>2994702561.6152</v>
      </c>
      <c r="G32" s="7">
        <v>34961787.119999997</v>
      </c>
      <c r="H32" s="7">
        <v>0</v>
      </c>
      <c r="I32" s="5">
        <v>347813959.43000001</v>
      </c>
      <c r="J32" s="8">
        <f t="shared" si="1"/>
        <v>2611926815.0652003</v>
      </c>
      <c r="K32" s="6">
        <v>87611238.950000003</v>
      </c>
      <c r="L32" s="6">
        <v>80286744.819999993</v>
      </c>
      <c r="M32" s="6">
        <v>12160008.8574</v>
      </c>
      <c r="N32" s="8">
        <v>785738397.7737</v>
      </c>
      <c r="O32" s="20">
        <f t="shared" si="2"/>
        <v>3960498952.0163002</v>
      </c>
      <c r="P32" s="9">
        <f t="shared" si="3"/>
        <v>3577723205.4663</v>
      </c>
      <c r="Q32" s="1">
        <v>23</v>
      </c>
    </row>
    <row r="33" spans="1:17" ht="18" customHeight="1">
      <c r="A33" s="1">
        <v>24</v>
      </c>
      <c r="B33" s="29" t="s">
        <v>47</v>
      </c>
      <c r="C33" s="24">
        <v>20</v>
      </c>
      <c r="D33" s="5">
        <v>4506861772.1331997</v>
      </c>
      <c r="E33" s="5">
        <v>0</v>
      </c>
      <c r="F33" s="6">
        <f t="shared" si="0"/>
        <v>4506861772.1331997</v>
      </c>
      <c r="G33" s="7">
        <v>802753160.63999999</v>
      </c>
      <c r="H33" s="7">
        <v>2000000000</v>
      </c>
      <c r="I33" s="5">
        <v>0</v>
      </c>
      <c r="J33" s="8">
        <f t="shared" si="1"/>
        <v>1704108611.4931998</v>
      </c>
      <c r="K33" s="6">
        <v>131850070.42</v>
      </c>
      <c r="L33" s="6">
        <v>120827111.75</v>
      </c>
      <c r="M33" s="6">
        <v>18300140.9791</v>
      </c>
      <c r="N33" s="8">
        <v>7772176070.7467003</v>
      </c>
      <c r="O33" s="20">
        <f t="shared" si="2"/>
        <v>12550015166.028999</v>
      </c>
      <c r="P33" s="9">
        <f t="shared" si="3"/>
        <v>9747262005.3889999</v>
      </c>
      <c r="Q33" s="1">
        <v>24</v>
      </c>
    </row>
    <row r="34" spans="1:17" ht="18" customHeight="1">
      <c r="A34" s="1">
        <v>25</v>
      </c>
      <c r="B34" s="29" t="s">
        <v>48</v>
      </c>
      <c r="C34" s="24">
        <v>13</v>
      </c>
      <c r="D34" s="5">
        <v>3102518288.7147002</v>
      </c>
      <c r="E34" s="5">
        <v>0</v>
      </c>
      <c r="F34" s="6">
        <f t="shared" si="0"/>
        <v>3102518288.7147002</v>
      </c>
      <c r="G34" s="7">
        <v>26961830.75</v>
      </c>
      <c r="H34" s="7">
        <v>101637860.22</v>
      </c>
      <c r="I34" s="5">
        <v>124304116.61</v>
      </c>
      <c r="J34" s="8">
        <f t="shared" si="1"/>
        <v>2849614481.1347003</v>
      </c>
      <c r="K34" s="6">
        <v>90765431.810000002</v>
      </c>
      <c r="L34" s="6">
        <v>83177240.150000006</v>
      </c>
      <c r="M34" s="6">
        <v>12597795.3051</v>
      </c>
      <c r="N34" s="8">
        <v>753501354.35150003</v>
      </c>
      <c r="O34" s="20">
        <f>F34+K34+L34+M34+N34</f>
        <v>4042560110.3313003</v>
      </c>
      <c r="P34" s="9">
        <f t="shared" si="3"/>
        <v>3789656302.7513003</v>
      </c>
      <c r="Q34" s="1">
        <v>25</v>
      </c>
    </row>
    <row r="35" spans="1:17" ht="18" customHeight="1">
      <c r="A35" s="1">
        <v>26</v>
      </c>
      <c r="B35" s="29" t="s">
        <v>49</v>
      </c>
      <c r="C35" s="24">
        <v>25</v>
      </c>
      <c r="D35" s="5">
        <v>3985046605.2775002</v>
      </c>
      <c r="E35" s="5">
        <v>0</v>
      </c>
      <c r="F35" s="6">
        <f t="shared" si="0"/>
        <v>3985046605.2775002</v>
      </c>
      <c r="G35" s="7">
        <v>30734086.280000001</v>
      </c>
      <c r="H35" s="7">
        <v>275631992.38</v>
      </c>
      <c r="I35" s="5">
        <v>295389486.35000002</v>
      </c>
      <c r="J35" s="8">
        <f t="shared" si="1"/>
        <v>3383291040.2674999</v>
      </c>
      <c r="K35" s="6">
        <v>116584155.92</v>
      </c>
      <c r="L35" s="6">
        <v>106837461.59</v>
      </c>
      <c r="M35" s="6">
        <v>16181307.164999999</v>
      </c>
      <c r="N35" s="8">
        <v>954897858.30700004</v>
      </c>
      <c r="O35" s="20">
        <f t="shared" si="2"/>
        <v>5179547388.2595005</v>
      </c>
      <c r="P35" s="9">
        <f t="shared" si="3"/>
        <v>4577791823.2495003</v>
      </c>
      <c r="Q35" s="1">
        <v>26</v>
      </c>
    </row>
    <row r="36" spans="1:17" ht="18" customHeight="1">
      <c r="A36" s="1">
        <v>27</v>
      </c>
      <c r="B36" s="29" t="s">
        <v>50</v>
      </c>
      <c r="C36" s="24">
        <v>20</v>
      </c>
      <c r="D36" s="5">
        <v>3125560697.5193</v>
      </c>
      <c r="E36" s="5">
        <v>0</v>
      </c>
      <c r="F36" s="6">
        <f t="shared" si="0"/>
        <v>3125560697.5193</v>
      </c>
      <c r="G36" s="7">
        <v>72750986.819999993</v>
      </c>
      <c r="H36" s="7">
        <v>0</v>
      </c>
      <c r="I36" s="5">
        <v>1133331119.97</v>
      </c>
      <c r="J36" s="8">
        <f t="shared" si="1"/>
        <v>1919478590.7292998</v>
      </c>
      <c r="K36" s="6">
        <v>91439546.829999998</v>
      </c>
      <c r="L36" s="6">
        <v>83794997.659999996</v>
      </c>
      <c r="M36" s="6">
        <v>12691359.153100001</v>
      </c>
      <c r="N36" s="8">
        <v>961565028.87699997</v>
      </c>
      <c r="O36" s="20">
        <f t="shared" si="2"/>
        <v>4275051630.0393996</v>
      </c>
      <c r="P36" s="9">
        <f t="shared" si="3"/>
        <v>3068969523.2493997</v>
      </c>
      <c r="Q36" s="1">
        <v>27</v>
      </c>
    </row>
    <row r="37" spans="1:17" ht="18" customHeight="1">
      <c r="A37" s="1">
        <v>28</v>
      </c>
      <c r="B37" s="29" t="s">
        <v>51</v>
      </c>
      <c r="C37" s="24">
        <v>18</v>
      </c>
      <c r="D37" s="5">
        <v>3131752783.3031998</v>
      </c>
      <c r="E37" s="5">
        <v>1506628413.3355</v>
      </c>
      <c r="F37" s="6">
        <f t="shared" si="0"/>
        <v>4638381196.6386995</v>
      </c>
      <c r="G37" s="7">
        <v>50606534.740000002</v>
      </c>
      <c r="H37" s="7">
        <v>725882360.59000003</v>
      </c>
      <c r="I37" s="5">
        <v>236499022.94999999</v>
      </c>
      <c r="J37" s="8">
        <f t="shared" si="1"/>
        <v>3625393278.3586998</v>
      </c>
      <c r="K37" s="6">
        <v>170455289.86989999</v>
      </c>
      <c r="L37" s="6">
        <v>153857990.50839999</v>
      </c>
      <c r="M37" s="6">
        <v>12716502.1569</v>
      </c>
      <c r="N37" s="8">
        <v>881185750.16240001</v>
      </c>
      <c r="O37" s="20">
        <f t="shared" si="2"/>
        <v>5856596729.3362999</v>
      </c>
      <c r="P37" s="9">
        <f t="shared" si="3"/>
        <v>4843608811.0562992</v>
      </c>
      <c r="Q37" s="1">
        <v>28</v>
      </c>
    </row>
    <row r="38" spans="1:17" ht="18" customHeight="1">
      <c r="A38" s="1">
        <v>29</v>
      </c>
      <c r="B38" s="29" t="s">
        <v>52</v>
      </c>
      <c r="C38" s="24">
        <v>30</v>
      </c>
      <c r="D38" s="5">
        <v>3068262957.3137002</v>
      </c>
      <c r="E38" s="5">
        <v>0</v>
      </c>
      <c r="F38" s="6">
        <f t="shared" si="0"/>
        <v>3068262957.3137002</v>
      </c>
      <c r="G38" s="7">
        <v>95247661.719999999</v>
      </c>
      <c r="H38" s="7">
        <v>945881467</v>
      </c>
      <c r="I38" s="5">
        <v>1375047323.53</v>
      </c>
      <c r="J38" s="8">
        <f t="shared" si="1"/>
        <v>652086505.06370044</v>
      </c>
      <c r="K38" s="6">
        <v>89763278.189999998</v>
      </c>
      <c r="L38" s="6">
        <v>82258868.799999997</v>
      </c>
      <c r="M38" s="6">
        <v>12458701.3134</v>
      </c>
      <c r="N38" s="8">
        <v>865256356.09360003</v>
      </c>
      <c r="O38" s="20">
        <f t="shared" si="2"/>
        <v>4118000161.7107</v>
      </c>
      <c r="P38" s="9">
        <f t="shared" si="3"/>
        <v>1701823709.4607005</v>
      </c>
      <c r="Q38" s="1">
        <v>29</v>
      </c>
    </row>
    <row r="39" spans="1:17" ht="18" customHeight="1">
      <c r="A39" s="1">
        <v>30</v>
      </c>
      <c r="B39" s="29" t="s">
        <v>53</v>
      </c>
      <c r="C39" s="24">
        <v>33</v>
      </c>
      <c r="D39" s="5">
        <v>3773360584.9259</v>
      </c>
      <c r="E39" s="5">
        <v>0</v>
      </c>
      <c r="F39" s="6">
        <f t="shared" si="0"/>
        <v>3773360584.9259</v>
      </c>
      <c r="G39" s="7">
        <v>115182557.78</v>
      </c>
      <c r="H39" s="7">
        <v>99912935</v>
      </c>
      <c r="I39" s="5">
        <v>399777987.94999999</v>
      </c>
      <c r="J39" s="8">
        <f t="shared" si="1"/>
        <v>3158487104.1959</v>
      </c>
      <c r="K39" s="6">
        <v>110391195.47</v>
      </c>
      <c r="L39" s="6">
        <v>101162246.39</v>
      </c>
      <c r="M39" s="6">
        <v>15321754.728800001</v>
      </c>
      <c r="N39" s="8">
        <v>1265749200.28</v>
      </c>
      <c r="O39" s="20">
        <f t="shared" si="2"/>
        <v>5265984981.7946997</v>
      </c>
      <c r="P39" s="9">
        <f t="shared" si="3"/>
        <v>4651111501.0646992</v>
      </c>
      <c r="Q39" s="1">
        <v>30</v>
      </c>
    </row>
    <row r="40" spans="1:17" ht="18" customHeight="1">
      <c r="A40" s="1">
        <v>31</v>
      </c>
      <c r="B40" s="29" t="s">
        <v>54</v>
      </c>
      <c r="C40" s="24">
        <v>17</v>
      </c>
      <c r="D40" s="5">
        <v>3513123051.4661999</v>
      </c>
      <c r="E40" s="5">
        <v>0</v>
      </c>
      <c r="F40" s="6">
        <f t="shared" si="0"/>
        <v>3513123051.4661999</v>
      </c>
      <c r="G40" s="7">
        <v>18708659.809999999</v>
      </c>
      <c r="H40" s="7">
        <v>609914612.08000004</v>
      </c>
      <c r="I40" s="5">
        <v>519359488.18000001</v>
      </c>
      <c r="J40" s="8">
        <f t="shared" si="1"/>
        <v>2365140291.3962002</v>
      </c>
      <c r="K40" s="6">
        <v>102777840.8</v>
      </c>
      <c r="L40" s="6">
        <v>94185385.079999998</v>
      </c>
      <c r="M40" s="6">
        <v>14265058.563899999</v>
      </c>
      <c r="N40" s="8">
        <v>874772183.56819999</v>
      </c>
      <c r="O40" s="20">
        <f t="shared" si="2"/>
        <v>4599123519.4783001</v>
      </c>
      <c r="P40" s="9">
        <f t="shared" si="3"/>
        <v>3451140759.4083004</v>
      </c>
      <c r="Q40" s="1">
        <v>31</v>
      </c>
    </row>
    <row r="41" spans="1:17" ht="18" customHeight="1">
      <c r="A41" s="1">
        <v>32</v>
      </c>
      <c r="B41" s="29" t="s">
        <v>55</v>
      </c>
      <c r="C41" s="24">
        <v>23</v>
      </c>
      <c r="D41" s="5">
        <v>3628224825.1368999</v>
      </c>
      <c r="E41" s="5">
        <v>8991628828.3561001</v>
      </c>
      <c r="F41" s="6">
        <f t="shared" si="0"/>
        <v>12619853653.493</v>
      </c>
      <c r="G41" s="7">
        <v>48720437.130000003</v>
      </c>
      <c r="H41" s="7">
        <v>0</v>
      </c>
      <c r="I41" s="5">
        <v>1267549523.03</v>
      </c>
      <c r="J41" s="8">
        <f t="shared" si="1"/>
        <v>11303583693.333</v>
      </c>
      <c r="K41" s="6">
        <v>494620164.38849998</v>
      </c>
      <c r="L41" s="6">
        <v>434773202.65060002</v>
      </c>
      <c r="M41" s="6">
        <v>14732430.0502</v>
      </c>
      <c r="N41" s="8">
        <v>1463795853.9818001</v>
      </c>
      <c r="O41" s="20">
        <f t="shared" si="2"/>
        <v>15027775304.5641</v>
      </c>
      <c r="P41" s="9">
        <f t="shared" si="3"/>
        <v>13711505344.4041</v>
      </c>
      <c r="Q41" s="1">
        <v>32</v>
      </c>
    </row>
    <row r="42" spans="1:17" ht="18" customHeight="1">
      <c r="A42" s="1">
        <v>33</v>
      </c>
      <c r="B42" s="29" t="s">
        <v>56</v>
      </c>
      <c r="C42" s="24">
        <v>23</v>
      </c>
      <c r="D42" s="5">
        <v>3707716391.1771998</v>
      </c>
      <c r="E42" s="5">
        <v>0</v>
      </c>
      <c r="F42" s="6">
        <f t="shared" si="0"/>
        <v>3707716391.1771998</v>
      </c>
      <c r="G42" s="7">
        <v>33665974.990000002</v>
      </c>
      <c r="H42" s="7">
        <v>0</v>
      </c>
      <c r="I42" s="5">
        <v>573519483.79999995</v>
      </c>
      <c r="J42" s="8">
        <f t="shared" si="1"/>
        <v>3100530932.3872004</v>
      </c>
      <c r="K42" s="6">
        <v>108470747.94</v>
      </c>
      <c r="L42" s="6">
        <v>99402352.540000007</v>
      </c>
      <c r="M42" s="6">
        <v>15055206.0613</v>
      </c>
      <c r="N42" s="8">
        <v>887913451.6085</v>
      </c>
      <c r="O42" s="20">
        <f t="shared" si="2"/>
        <v>4818558149.3269997</v>
      </c>
      <c r="P42" s="9">
        <f t="shared" si="3"/>
        <v>4211372690.5370002</v>
      </c>
      <c r="Q42" s="1">
        <v>33</v>
      </c>
    </row>
    <row r="43" spans="1:17" ht="18" customHeight="1">
      <c r="A43" s="1">
        <v>34</v>
      </c>
      <c r="B43" s="29" t="s">
        <v>57</v>
      </c>
      <c r="C43" s="24">
        <v>16</v>
      </c>
      <c r="D43" s="5">
        <v>3240699037.6735001</v>
      </c>
      <c r="E43" s="5">
        <v>0</v>
      </c>
      <c r="F43" s="6">
        <f t="shared" si="0"/>
        <v>3240699037.6735001</v>
      </c>
      <c r="G43" s="7">
        <v>17164063.460000001</v>
      </c>
      <c r="H43" s="7">
        <v>0</v>
      </c>
      <c r="I43" s="5">
        <v>416352804.32999998</v>
      </c>
      <c r="J43" s="8">
        <f t="shared" si="1"/>
        <v>2807182169.8835001</v>
      </c>
      <c r="K43" s="6">
        <v>94807965.709999993</v>
      </c>
      <c r="L43" s="6">
        <v>86881809.239999995</v>
      </c>
      <c r="M43" s="6">
        <v>13158879.117900001</v>
      </c>
      <c r="N43" s="8">
        <v>772062843.88129997</v>
      </c>
      <c r="O43" s="20">
        <f t="shared" si="2"/>
        <v>4207610535.6226997</v>
      </c>
      <c r="P43" s="9">
        <f t="shared" si="3"/>
        <v>3774093667.8326998</v>
      </c>
      <c r="Q43" s="1">
        <v>34</v>
      </c>
    </row>
    <row r="44" spans="1:17" ht="18" customHeight="1">
      <c r="A44" s="1">
        <v>35</v>
      </c>
      <c r="B44" s="29" t="s">
        <v>58</v>
      </c>
      <c r="C44" s="24">
        <v>17</v>
      </c>
      <c r="D44" s="5">
        <v>3340744700.9614</v>
      </c>
      <c r="E44" s="5">
        <v>0</v>
      </c>
      <c r="F44" s="6">
        <f t="shared" si="0"/>
        <v>3340744700.9614</v>
      </c>
      <c r="G44" s="7">
        <v>31564249.48</v>
      </c>
      <c r="H44" s="7">
        <v>0</v>
      </c>
      <c r="I44" s="5">
        <v>89972595.590000004</v>
      </c>
      <c r="J44" s="8">
        <f t="shared" si="1"/>
        <v>3219207855.8913999</v>
      </c>
      <c r="K44" s="6">
        <v>97734842.189999998</v>
      </c>
      <c r="L44" s="6">
        <v>89563992.349999994</v>
      </c>
      <c r="M44" s="6">
        <v>13565115.1719</v>
      </c>
      <c r="N44" s="8">
        <v>781750475.9885</v>
      </c>
      <c r="O44" s="20">
        <f t="shared" si="2"/>
        <v>4323359126.6617994</v>
      </c>
      <c r="P44" s="9">
        <f t="shared" si="3"/>
        <v>4201822281.5917997</v>
      </c>
      <c r="Q44" s="1">
        <v>35</v>
      </c>
    </row>
    <row r="45" spans="1:17" ht="18" customHeight="1" thickBot="1">
      <c r="A45" s="1">
        <v>36</v>
      </c>
      <c r="B45" s="29" t="s">
        <v>59</v>
      </c>
      <c r="C45" s="24">
        <v>14</v>
      </c>
      <c r="D45" s="5">
        <v>3347859511.6949</v>
      </c>
      <c r="E45" s="5">
        <v>0</v>
      </c>
      <c r="F45" s="6">
        <f t="shared" si="0"/>
        <v>3347859511.6949</v>
      </c>
      <c r="G45" s="7">
        <v>20300625.149999999</v>
      </c>
      <c r="H45" s="7">
        <v>488822936.86000001</v>
      </c>
      <c r="I45" s="5">
        <v>780842346.25999999</v>
      </c>
      <c r="J45" s="8">
        <f t="shared" si="1"/>
        <v>2057893603.4248998</v>
      </c>
      <c r="K45" s="6">
        <v>97942988.870000005</v>
      </c>
      <c r="L45" s="6">
        <v>89754737.5</v>
      </c>
      <c r="M45" s="6">
        <v>13594004.906300001</v>
      </c>
      <c r="N45" s="8">
        <v>849307279.43009996</v>
      </c>
      <c r="O45" s="20">
        <f t="shared" si="2"/>
        <v>4398458522.4013004</v>
      </c>
      <c r="P45" s="9">
        <f t="shared" si="3"/>
        <v>3108492614.1313</v>
      </c>
      <c r="Q45" s="1">
        <v>36</v>
      </c>
    </row>
    <row r="46" spans="1:17" ht="18" customHeight="1" thickTop="1" thickBot="1">
      <c r="A46" s="1"/>
      <c r="B46" s="137" t="s">
        <v>878</v>
      </c>
      <c r="C46" s="138"/>
      <c r="D46" s="10">
        <f>SUM(D10:D45)</f>
        <v>127574701935.89613</v>
      </c>
      <c r="E46" s="10">
        <f>SUM(E10:E45)</f>
        <v>47739088728.321907</v>
      </c>
      <c r="F46" s="10">
        <f>SUM(F10:F45)</f>
        <v>175313790664.21796</v>
      </c>
      <c r="G46" s="10">
        <f t="shared" ref="G46:P46" si="4">SUM(G10:G45)</f>
        <v>2674646342.0800004</v>
      </c>
      <c r="H46" s="10">
        <f t="shared" si="4"/>
        <v>9585134311.170002</v>
      </c>
      <c r="I46" s="10">
        <f>SUM(I10:I45)</f>
        <v>18035985256.954601</v>
      </c>
      <c r="J46" s="10">
        <f>SUM(J10:J45)</f>
        <v>145018024754.01343</v>
      </c>
      <c r="K46" s="10">
        <f>SUM(K10:K45)</f>
        <v>5819422148.0071993</v>
      </c>
      <c r="L46" s="10">
        <f>SUM(L10:L45)</f>
        <v>5332905533.6718006</v>
      </c>
      <c r="M46" s="10">
        <f>SUM(M10:M45)</f>
        <v>518017891.1263001</v>
      </c>
      <c r="N46" s="10">
        <f t="shared" si="4"/>
        <v>40302655204.480103</v>
      </c>
      <c r="O46" s="10">
        <f t="shared" si="4"/>
        <v>227286791441.50339</v>
      </c>
      <c r="P46" s="10">
        <f t="shared" si="4"/>
        <v>196991025531.2988</v>
      </c>
    </row>
    <row r="47" spans="1:17" ht="13.5" thickTop="1">
      <c r="B47" t="s">
        <v>18</v>
      </c>
      <c r="I47" s="30"/>
      <c r="J47" s="30"/>
      <c r="K47" s="30"/>
      <c r="L47" s="30"/>
      <c r="M47" s="30"/>
      <c r="N47" s="32"/>
    </row>
    <row r="48" spans="1:17">
      <c r="B48" t="s">
        <v>19</v>
      </c>
      <c r="I48" s="31"/>
      <c r="J48" s="30"/>
      <c r="K48" s="30"/>
      <c r="L48" s="30"/>
      <c r="M48" s="30"/>
    </row>
    <row r="49" spans="1:9">
      <c r="C49" s="21" t="s">
        <v>23</v>
      </c>
      <c r="I49" s="30"/>
    </row>
    <row r="50" spans="1:9">
      <c r="C50" s="21"/>
    </row>
    <row r="53" spans="1:9" ht="20.25">
      <c r="A53" s="26"/>
    </row>
  </sheetData>
  <mergeCells count="19">
    <mergeCell ref="B46:C46"/>
    <mergeCell ref="G7:I7"/>
    <mergeCell ref="F7:F8"/>
    <mergeCell ref="E7:E8"/>
    <mergeCell ref="D7:D8"/>
    <mergeCell ref="C7:C8"/>
    <mergeCell ref="B7:B8"/>
    <mergeCell ref="A1:P1"/>
    <mergeCell ref="A4:P4"/>
    <mergeCell ref="A7:A8"/>
    <mergeCell ref="Q7:Q8"/>
    <mergeCell ref="D5:P5"/>
    <mergeCell ref="J7:J8"/>
    <mergeCell ref="N7:N8"/>
    <mergeCell ref="O7:O8"/>
    <mergeCell ref="P7:P8"/>
    <mergeCell ref="K7:K8"/>
    <mergeCell ref="L7:L8"/>
    <mergeCell ref="M7:M8"/>
  </mergeCells>
  <phoneticPr fontId="3" type="noConversion"/>
  <pageMargins left="0.4" right="0.34" top="0.45" bottom="0.17" header="0.51" footer="0.17"/>
  <pageSetup scale="4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X415"/>
  <sheetViews>
    <sheetView tabSelected="1" topLeftCell="B4" workbookViewId="0">
      <pane xSplit="3" ySplit="3" topLeftCell="E408" activePane="bottomRight" state="frozen"/>
      <selection activeCell="B4" sqref="B4"/>
      <selection pane="topRight" activeCell="E4" sqref="E4"/>
      <selection pane="bottomLeft" activeCell="B7" sqref="B7"/>
      <selection pane="bottomRight" activeCell="B296" sqref="B296:D296"/>
    </sheetView>
  </sheetViews>
  <sheetFormatPr defaultRowHeight="12.75"/>
  <cols>
    <col min="1" max="1" width="9.28515625" bestFit="1" customWidth="1"/>
    <col min="2" max="2" width="13.85546875" bestFit="1" customWidth="1"/>
    <col min="3" max="3" width="6.140625" customWidth="1"/>
    <col min="4" max="4" width="23.42578125" customWidth="1"/>
    <col min="5" max="5" width="19.140625" customWidth="1"/>
    <col min="6" max="7" width="25" customWidth="1"/>
    <col min="8" max="8" width="21.28515625" customWidth="1"/>
    <col min="9" max="9" width="22" customWidth="1"/>
    <col min="10" max="10" width="18.42578125" customWidth="1"/>
    <col min="11" max="11" width="19.7109375" bestFit="1" customWidth="1"/>
    <col min="12" max="12" width="0.7109375" customWidth="1"/>
    <col min="13" max="13" width="4.7109375" style="17" customWidth="1"/>
    <col min="14" max="14" width="13" customWidth="1"/>
    <col min="15" max="15" width="9.42578125" bestFit="1" customWidth="1"/>
    <col min="16" max="16" width="22.28515625" customWidth="1"/>
    <col min="17" max="17" width="20.42578125" customWidth="1"/>
    <col min="18" max="21" width="21.85546875" customWidth="1"/>
    <col min="22" max="22" width="18.7109375" customWidth="1"/>
    <col min="23" max="23" width="22.140625" bestFit="1" customWidth="1"/>
  </cols>
  <sheetData>
    <row r="1" spans="1:23" ht="26.25">
      <c r="A1" s="128"/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</row>
    <row r="2" spans="1:23" ht="26.25" hidden="1">
      <c r="A2" s="27"/>
      <c r="B2" s="27"/>
      <c r="C2" s="27"/>
      <c r="D2" s="27"/>
      <c r="E2" s="27"/>
      <c r="F2" s="27"/>
      <c r="G2" s="107"/>
      <c r="H2" s="107"/>
      <c r="I2" s="107"/>
      <c r="J2" s="27"/>
      <c r="K2" s="27"/>
      <c r="L2" s="27"/>
      <c r="M2" s="27"/>
      <c r="N2" s="27"/>
      <c r="O2" s="27"/>
      <c r="P2" s="27"/>
      <c r="Q2" s="27"/>
      <c r="R2" s="27"/>
      <c r="S2" s="110"/>
      <c r="T2" s="107"/>
      <c r="U2" s="110"/>
      <c r="V2" s="27"/>
      <c r="W2" s="27"/>
    </row>
    <row r="3" spans="1:23" ht="18">
      <c r="L3" s="23" t="s">
        <v>15</v>
      </c>
    </row>
    <row r="4" spans="1:23" ht="45" customHeight="1">
      <c r="B4" s="153" t="s">
        <v>907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</row>
    <row r="5" spans="1:23">
      <c r="L5" s="17">
        <v>0</v>
      </c>
    </row>
    <row r="6" spans="1:23" ht="87.75" customHeight="1">
      <c r="A6" s="13" t="s">
        <v>0</v>
      </c>
      <c r="B6" s="3" t="s">
        <v>8</v>
      </c>
      <c r="C6" s="3" t="s">
        <v>0</v>
      </c>
      <c r="D6" s="3" t="s">
        <v>9</v>
      </c>
      <c r="E6" s="3" t="s">
        <v>5</v>
      </c>
      <c r="F6" s="3" t="s">
        <v>879</v>
      </c>
      <c r="G6" s="109" t="s">
        <v>915</v>
      </c>
      <c r="H6" s="108" t="s">
        <v>909</v>
      </c>
      <c r="I6" s="3" t="s">
        <v>916</v>
      </c>
      <c r="J6" s="3" t="s">
        <v>10</v>
      </c>
      <c r="K6" s="3" t="s">
        <v>16</v>
      </c>
      <c r="L6" s="11"/>
      <c r="M6" s="18"/>
      <c r="N6" s="3" t="s">
        <v>8</v>
      </c>
      <c r="O6" s="3" t="s">
        <v>0</v>
      </c>
      <c r="P6" s="3" t="s">
        <v>9</v>
      </c>
      <c r="Q6" s="3" t="s">
        <v>5</v>
      </c>
      <c r="R6" s="3" t="s">
        <v>879</v>
      </c>
      <c r="S6" s="3" t="s">
        <v>912</v>
      </c>
      <c r="T6" s="3" t="s">
        <v>917</v>
      </c>
      <c r="U6" s="3" t="s">
        <v>918</v>
      </c>
      <c r="V6" s="3" t="s">
        <v>10</v>
      </c>
      <c r="W6" s="3" t="s">
        <v>16</v>
      </c>
    </row>
    <row r="7" spans="1:23" ht="12.75" customHeight="1">
      <c r="A7" s="1"/>
      <c r="B7" s="1"/>
      <c r="C7" s="1"/>
      <c r="D7" s="1"/>
      <c r="E7" s="4" t="s">
        <v>4</v>
      </c>
      <c r="F7" s="4" t="s">
        <v>4</v>
      </c>
      <c r="G7" s="4"/>
      <c r="H7" s="4" t="s">
        <v>4</v>
      </c>
      <c r="I7" s="4" t="s">
        <v>4</v>
      </c>
      <c r="J7" s="4" t="s">
        <v>4</v>
      </c>
      <c r="K7" s="4" t="s">
        <v>4</v>
      </c>
      <c r="L7" s="11"/>
      <c r="M7" s="18"/>
      <c r="N7" s="4"/>
      <c r="O7" s="4"/>
      <c r="P7" s="4"/>
      <c r="Q7" s="4" t="s">
        <v>4</v>
      </c>
      <c r="R7" s="4" t="s">
        <v>4</v>
      </c>
      <c r="S7" s="4" t="s">
        <v>4</v>
      </c>
      <c r="T7" s="4" t="s">
        <v>4</v>
      </c>
      <c r="U7" s="4" t="s">
        <v>4</v>
      </c>
      <c r="V7" s="4" t="s">
        <v>4</v>
      </c>
      <c r="W7" s="4" t="s">
        <v>4</v>
      </c>
    </row>
    <row r="8" spans="1:23" ht="24.95" customHeight="1">
      <c r="A8" s="151">
        <v>1</v>
      </c>
      <c r="B8" s="145" t="s">
        <v>24</v>
      </c>
      <c r="C8" s="1">
        <v>1</v>
      </c>
      <c r="D8" s="5" t="s">
        <v>63</v>
      </c>
      <c r="E8" s="5">
        <v>104586064.7894</v>
      </c>
      <c r="F8" s="5">
        <v>0</v>
      </c>
      <c r="G8" s="5">
        <v>2803909.4111000001</v>
      </c>
      <c r="H8" s="5">
        <v>3059707.7755999998</v>
      </c>
      <c r="I8" s="5">
        <v>424672.38329999999</v>
      </c>
      <c r="J8" s="5">
        <v>25406493.308499999</v>
      </c>
      <c r="K8" s="6">
        <f>E8+F8+G8+H8+I8+J8</f>
        <v>136280847.6679</v>
      </c>
      <c r="L8" s="11"/>
      <c r="M8" s="154">
        <v>19</v>
      </c>
      <c r="N8" s="145" t="s">
        <v>42</v>
      </c>
      <c r="O8" s="12">
        <v>26</v>
      </c>
      <c r="P8" s="5" t="s">
        <v>444</v>
      </c>
      <c r="Q8" s="5">
        <v>110718203.1696</v>
      </c>
      <c r="R8" s="5">
        <v>0</v>
      </c>
      <c r="S8" s="5">
        <v>2968309.5207000002</v>
      </c>
      <c r="T8" s="5">
        <v>3239105.9728000001</v>
      </c>
      <c r="U8" s="5">
        <v>449571.97029999999</v>
      </c>
      <c r="V8" s="5">
        <v>26423034.631200001</v>
      </c>
      <c r="W8" s="6">
        <f>Q8+R8+S8+T8+U8+V8</f>
        <v>143798225.26459998</v>
      </c>
    </row>
    <row r="9" spans="1:23" ht="24.95" customHeight="1">
      <c r="A9" s="151"/>
      <c r="B9" s="146"/>
      <c r="C9" s="1">
        <v>2</v>
      </c>
      <c r="D9" s="5" t="s">
        <v>64</v>
      </c>
      <c r="E9" s="5">
        <v>174488224.58829999</v>
      </c>
      <c r="F9" s="5">
        <v>0</v>
      </c>
      <c r="G9" s="5">
        <v>4677957.5848000003</v>
      </c>
      <c r="H9" s="5">
        <v>5104723.8328999998</v>
      </c>
      <c r="I9" s="5">
        <v>708510.54920000001</v>
      </c>
      <c r="J9" s="5">
        <v>44535572.247900002</v>
      </c>
      <c r="K9" s="6">
        <f t="shared" ref="K9:K72" si="0">E9+F9+G9+H9+I9+J9</f>
        <v>229514988.80309999</v>
      </c>
      <c r="L9" s="11"/>
      <c r="M9" s="154"/>
      <c r="N9" s="146"/>
      <c r="O9" s="12">
        <v>27</v>
      </c>
      <c r="P9" s="5" t="s">
        <v>445</v>
      </c>
      <c r="Q9" s="5">
        <v>108430067.3099</v>
      </c>
      <c r="R9" s="5">
        <v>0</v>
      </c>
      <c r="S9" s="5">
        <v>2906965.5386999999</v>
      </c>
      <c r="T9" s="5">
        <v>3172165.6294999998</v>
      </c>
      <c r="U9" s="5">
        <v>440280.98009999999</v>
      </c>
      <c r="V9" s="5">
        <v>28453644.491999999</v>
      </c>
      <c r="W9" s="6">
        <f t="shared" ref="W9:W72" si="1">Q9+R9+S9+T9+U9+V9</f>
        <v>143403123.95020002</v>
      </c>
    </row>
    <row r="10" spans="1:23" ht="24.95" customHeight="1">
      <c r="A10" s="151"/>
      <c r="B10" s="146"/>
      <c r="C10" s="1">
        <v>3</v>
      </c>
      <c r="D10" s="5" t="s">
        <v>65</v>
      </c>
      <c r="E10" s="5">
        <v>122771677.1268</v>
      </c>
      <c r="F10" s="5">
        <v>0</v>
      </c>
      <c r="G10" s="5">
        <v>3291458.2034</v>
      </c>
      <c r="H10" s="5">
        <v>3591735.2458000001</v>
      </c>
      <c r="I10" s="5">
        <v>498515.17820000002</v>
      </c>
      <c r="J10" s="5">
        <v>29198762.886999998</v>
      </c>
      <c r="K10" s="6">
        <f t="shared" si="0"/>
        <v>159352148.64120001</v>
      </c>
      <c r="L10" s="11"/>
      <c r="M10" s="154"/>
      <c r="N10" s="146"/>
      <c r="O10" s="12">
        <v>28</v>
      </c>
      <c r="P10" s="5" t="s">
        <v>446</v>
      </c>
      <c r="Q10" s="5">
        <v>108528220.6451</v>
      </c>
      <c r="R10" s="5">
        <v>0</v>
      </c>
      <c r="S10" s="5">
        <v>2909596.9893</v>
      </c>
      <c r="T10" s="5">
        <v>3175037.1452000001</v>
      </c>
      <c r="U10" s="5">
        <v>440679.53230000002</v>
      </c>
      <c r="V10" s="5">
        <v>27971251.4518</v>
      </c>
      <c r="W10" s="6">
        <f t="shared" si="1"/>
        <v>143024785.76369998</v>
      </c>
    </row>
    <row r="11" spans="1:23" ht="24.95" customHeight="1">
      <c r="A11" s="151"/>
      <c r="B11" s="146"/>
      <c r="C11" s="1">
        <v>4</v>
      </c>
      <c r="D11" s="5" t="s">
        <v>66</v>
      </c>
      <c r="E11" s="5">
        <v>125091042.09990001</v>
      </c>
      <c r="F11" s="5">
        <v>0</v>
      </c>
      <c r="G11" s="5">
        <v>3353639.4249999998</v>
      </c>
      <c r="H11" s="5">
        <v>3659589.2094999999</v>
      </c>
      <c r="I11" s="5">
        <v>507932.97450000001</v>
      </c>
      <c r="J11" s="5">
        <v>30523257.691</v>
      </c>
      <c r="K11" s="6">
        <f t="shared" si="0"/>
        <v>163135461.39990002</v>
      </c>
      <c r="L11" s="11"/>
      <c r="M11" s="154"/>
      <c r="N11" s="146"/>
      <c r="O11" s="12">
        <v>29</v>
      </c>
      <c r="P11" s="5" t="s">
        <v>447</v>
      </c>
      <c r="Q11" s="5">
        <v>128623951.8673</v>
      </c>
      <c r="R11" s="5">
        <v>0</v>
      </c>
      <c r="S11" s="5">
        <v>3448355.2837999999</v>
      </c>
      <c r="T11" s="5">
        <v>3762945.9186999998</v>
      </c>
      <c r="U11" s="5">
        <v>522278.37719999999</v>
      </c>
      <c r="V11" s="5">
        <v>33157732.451900002</v>
      </c>
      <c r="W11" s="6">
        <f t="shared" si="1"/>
        <v>169515263.89890003</v>
      </c>
    </row>
    <row r="12" spans="1:23" ht="24.95" customHeight="1">
      <c r="A12" s="151"/>
      <c r="B12" s="146"/>
      <c r="C12" s="1">
        <v>5</v>
      </c>
      <c r="D12" s="5" t="s">
        <v>67</v>
      </c>
      <c r="E12" s="5">
        <v>113857347.52599999</v>
      </c>
      <c r="F12" s="5">
        <v>0</v>
      </c>
      <c r="G12" s="5">
        <v>3052468.6905999999</v>
      </c>
      <c r="H12" s="5">
        <v>3330942.9150999999</v>
      </c>
      <c r="I12" s="5">
        <v>462318.48599999998</v>
      </c>
      <c r="J12" s="5">
        <v>27250990.637699999</v>
      </c>
      <c r="K12" s="6">
        <f t="shared" si="0"/>
        <v>147954068.25539997</v>
      </c>
      <c r="L12" s="11"/>
      <c r="M12" s="154"/>
      <c r="N12" s="146"/>
      <c r="O12" s="12">
        <v>30</v>
      </c>
      <c r="P12" s="5" t="s">
        <v>448</v>
      </c>
      <c r="Q12" s="5">
        <v>129630174.1743</v>
      </c>
      <c r="R12" s="5">
        <v>0</v>
      </c>
      <c r="S12" s="5">
        <v>3475331.6902999999</v>
      </c>
      <c r="T12" s="5">
        <v>3792383.3607000001</v>
      </c>
      <c r="U12" s="5">
        <v>526364.14930000005</v>
      </c>
      <c r="V12" s="5">
        <v>32637427.599599998</v>
      </c>
      <c r="W12" s="6">
        <f t="shared" si="1"/>
        <v>170061680.97420001</v>
      </c>
    </row>
    <row r="13" spans="1:23" ht="24.95" customHeight="1">
      <c r="A13" s="151"/>
      <c r="B13" s="146"/>
      <c r="C13" s="1">
        <v>6</v>
      </c>
      <c r="D13" s="5" t="s">
        <v>68</v>
      </c>
      <c r="E13" s="5">
        <v>117585210.18520001</v>
      </c>
      <c r="F13" s="5">
        <v>0</v>
      </c>
      <c r="G13" s="5">
        <v>3152411.1564000002</v>
      </c>
      <c r="H13" s="5">
        <v>3440003.0502999998</v>
      </c>
      <c r="I13" s="5">
        <v>477455.49609999999</v>
      </c>
      <c r="J13" s="5">
        <v>28202776.655000001</v>
      </c>
      <c r="K13" s="6">
        <f t="shared" si="0"/>
        <v>152857856.54299998</v>
      </c>
      <c r="L13" s="11"/>
      <c r="M13" s="154"/>
      <c r="N13" s="146"/>
      <c r="O13" s="12">
        <v>31</v>
      </c>
      <c r="P13" s="5" t="s">
        <v>48</v>
      </c>
      <c r="Q13" s="5">
        <v>224127135.7723</v>
      </c>
      <c r="R13" s="5">
        <v>0</v>
      </c>
      <c r="S13" s="5">
        <v>6008756.3914999999</v>
      </c>
      <c r="T13" s="5">
        <v>6556930.3273999998</v>
      </c>
      <c r="U13" s="5">
        <v>910069.66469999996</v>
      </c>
      <c r="V13" s="5">
        <v>55788121.417199999</v>
      </c>
      <c r="W13" s="6">
        <f t="shared" si="1"/>
        <v>293391013.57309997</v>
      </c>
    </row>
    <row r="14" spans="1:23" ht="24.95" customHeight="1">
      <c r="A14" s="151"/>
      <c r="B14" s="146"/>
      <c r="C14" s="1">
        <v>7</v>
      </c>
      <c r="D14" s="5" t="s">
        <v>69</v>
      </c>
      <c r="E14" s="5">
        <v>114089148.54260001</v>
      </c>
      <c r="F14" s="5">
        <v>0</v>
      </c>
      <c r="G14" s="5">
        <v>3058683.1806000001</v>
      </c>
      <c r="H14" s="5">
        <v>3337724.3480000002</v>
      </c>
      <c r="I14" s="5">
        <v>463259.71549999999</v>
      </c>
      <c r="J14" s="5">
        <v>27055626.8983</v>
      </c>
      <c r="K14" s="6">
        <f t="shared" si="0"/>
        <v>148004442.685</v>
      </c>
      <c r="L14" s="11"/>
      <c r="M14" s="154"/>
      <c r="N14" s="146"/>
      <c r="O14" s="12">
        <v>32</v>
      </c>
      <c r="P14" s="5" t="s">
        <v>449</v>
      </c>
      <c r="Q14" s="5">
        <v>112260333.53730001</v>
      </c>
      <c r="R14" s="5">
        <v>0</v>
      </c>
      <c r="S14" s="5">
        <v>3009653.4019999998</v>
      </c>
      <c r="T14" s="5">
        <v>3284221.6227000002</v>
      </c>
      <c r="U14" s="5">
        <v>455833.80050000001</v>
      </c>
      <c r="V14" s="5">
        <v>28504314.5055</v>
      </c>
      <c r="W14" s="6">
        <f t="shared" si="1"/>
        <v>147514356.868</v>
      </c>
    </row>
    <row r="15" spans="1:23" ht="24.95" customHeight="1">
      <c r="A15" s="151"/>
      <c r="B15" s="146"/>
      <c r="C15" s="1">
        <v>8</v>
      </c>
      <c r="D15" s="5" t="s">
        <v>70</v>
      </c>
      <c r="E15" s="5">
        <v>111244033.96070001</v>
      </c>
      <c r="F15" s="5">
        <v>0</v>
      </c>
      <c r="G15" s="5">
        <v>2982406.8281</v>
      </c>
      <c r="H15" s="5">
        <v>3254489.3661000002</v>
      </c>
      <c r="I15" s="5">
        <v>451707.10960000003</v>
      </c>
      <c r="J15" s="5">
        <v>25826969.769000001</v>
      </c>
      <c r="K15" s="6">
        <f t="shared" si="0"/>
        <v>143759607.03349999</v>
      </c>
      <c r="L15" s="11"/>
      <c r="M15" s="154"/>
      <c r="N15" s="146"/>
      <c r="O15" s="12">
        <v>33</v>
      </c>
      <c r="P15" s="5" t="s">
        <v>450</v>
      </c>
      <c r="Q15" s="5">
        <v>111100801.9646</v>
      </c>
      <c r="R15" s="5">
        <v>0</v>
      </c>
      <c r="S15" s="5">
        <v>2978566.8371000001</v>
      </c>
      <c r="T15" s="5">
        <v>3250299.0559</v>
      </c>
      <c r="U15" s="5">
        <v>451125.51520000002</v>
      </c>
      <c r="V15" s="5">
        <v>26046456.0583</v>
      </c>
      <c r="W15" s="6">
        <f t="shared" si="1"/>
        <v>143827249.43110001</v>
      </c>
    </row>
    <row r="16" spans="1:23" ht="24.95" customHeight="1">
      <c r="A16" s="151"/>
      <c r="B16" s="146"/>
      <c r="C16" s="1">
        <v>9</v>
      </c>
      <c r="D16" s="5" t="s">
        <v>71</v>
      </c>
      <c r="E16" s="5">
        <v>120016470.892</v>
      </c>
      <c r="F16" s="5">
        <v>0</v>
      </c>
      <c r="G16" s="5">
        <v>3217592.2566</v>
      </c>
      <c r="H16" s="5">
        <v>3511130.5691</v>
      </c>
      <c r="I16" s="5">
        <v>487327.6458</v>
      </c>
      <c r="J16" s="5">
        <v>28819161.0436</v>
      </c>
      <c r="K16" s="6">
        <f t="shared" si="0"/>
        <v>156051682.40709999</v>
      </c>
      <c r="L16" s="11"/>
      <c r="M16" s="154"/>
      <c r="N16" s="146"/>
      <c r="O16" s="12">
        <v>34</v>
      </c>
      <c r="P16" s="5" t="s">
        <v>451</v>
      </c>
      <c r="Q16" s="5">
        <v>132990473.7959</v>
      </c>
      <c r="R16" s="5">
        <v>0</v>
      </c>
      <c r="S16" s="5">
        <v>3565419.9419999998</v>
      </c>
      <c r="T16" s="5">
        <v>3890690.2900999999</v>
      </c>
      <c r="U16" s="5">
        <v>540008.66729999997</v>
      </c>
      <c r="V16" s="5">
        <v>33480799.136999998</v>
      </c>
      <c r="W16" s="6">
        <f t="shared" si="1"/>
        <v>174467391.83229998</v>
      </c>
    </row>
    <row r="17" spans="1:23" ht="24.95" customHeight="1">
      <c r="A17" s="151"/>
      <c r="B17" s="146"/>
      <c r="C17" s="1">
        <v>10</v>
      </c>
      <c r="D17" s="5" t="s">
        <v>72</v>
      </c>
      <c r="E17" s="5">
        <v>121792433.6424</v>
      </c>
      <c r="F17" s="5">
        <v>0</v>
      </c>
      <c r="G17" s="5">
        <v>3265205.088</v>
      </c>
      <c r="H17" s="5">
        <v>3563087.0802000002</v>
      </c>
      <c r="I17" s="5">
        <v>494538.95380000002</v>
      </c>
      <c r="J17" s="5">
        <v>29877970.8365</v>
      </c>
      <c r="K17" s="6">
        <f t="shared" si="0"/>
        <v>158993235.60089999</v>
      </c>
      <c r="L17" s="11"/>
      <c r="M17" s="154"/>
      <c r="N17" s="146"/>
      <c r="O17" s="12">
        <v>35</v>
      </c>
      <c r="P17" s="5" t="s">
        <v>452</v>
      </c>
      <c r="Q17" s="5">
        <v>109729959.2895</v>
      </c>
      <c r="R17" s="5">
        <v>0</v>
      </c>
      <c r="S17" s="5">
        <v>2941815.1083999998</v>
      </c>
      <c r="T17" s="5">
        <v>3210194.497</v>
      </c>
      <c r="U17" s="5">
        <v>445559.1998</v>
      </c>
      <c r="V17" s="5">
        <v>28212145.644900002</v>
      </c>
      <c r="W17" s="6">
        <f t="shared" si="1"/>
        <v>144539673.7396</v>
      </c>
    </row>
    <row r="18" spans="1:23" ht="24.95" customHeight="1">
      <c r="A18" s="151"/>
      <c r="B18" s="146"/>
      <c r="C18" s="1">
        <v>11</v>
      </c>
      <c r="D18" s="5" t="s">
        <v>73</v>
      </c>
      <c r="E18" s="5">
        <v>133189768.192</v>
      </c>
      <c r="F18" s="5">
        <v>0</v>
      </c>
      <c r="G18" s="5">
        <v>3570762.9429000001</v>
      </c>
      <c r="H18" s="5">
        <v>3896520.7285000002</v>
      </c>
      <c r="I18" s="5">
        <v>540817.90350000001</v>
      </c>
      <c r="J18" s="5">
        <v>33729919.774499997</v>
      </c>
      <c r="K18" s="6">
        <f t="shared" si="0"/>
        <v>174927789.54140002</v>
      </c>
      <c r="L18" s="11"/>
      <c r="M18" s="154"/>
      <c r="N18" s="146"/>
      <c r="O18" s="12">
        <v>36</v>
      </c>
      <c r="P18" s="5" t="s">
        <v>453</v>
      </c>
      <c r="Q18" s="5">
        <v>138883322.62450001</v>
      </c>
      <c r="R18" s="5">
        <v>0</v>
      </c>
      <c r="S18" s="5">
        <v>3723404.7971000001</v>
      </c>
      <c r="T18" s="5">
        <v>4063087.9744000002</v>
      </c>
      <c r="U18" s="5">
        <v>563936.6176</v>
      </c>
      <c r="V18" s="5">
        <v>35048002.096299998</v>
      </c>
      <c r="W18" s="6">
        <f t="shared" si="1"/>
        <v>182281754.10990003</v>
      </c>
    </row>
    <row r="19" spans="1:23" ht="24.95" customHeight="1">
      <c r="A19" s="151"/>
      <c r="B19" s="146"/>
      <c r="C19" s="1">
        <v>12</v>
      </c>
      <c r="D19" s="5" t="s">
        <v>74</v>
      </c>
      <c r="E19" s="5">
        <v>128238069.823</v>
      </c>
      <c r="F19" s="5">
        <v>0</v>
      </c>
      <c r="G19" s="5">
        <v>3438009.9448000002</v>
      </c>
      <c r="H19" s="5">
        <v>3751656.7829</v>
      </c>
      <c r="I19" s="5">
        <v>520711.50069999998</v>
      </c>
      <c r="J19" s="5">
        <v>32187326.237</v>
      </c>
      <c r="K19" s="6">
        <f t="shared" si="0"/>
        <v>168135774.28839999</v>
      </c>
      <c r="L19" s="11"/>
      <c r="M19" s="154"/>
      <c r="N19" s="146"/>
      <c r="O19" s="12">
        <v>37</v>
      </c>
      <c r="P19" s="5" t="s">
        <v>454</v>
      </c>
      <c r="Q19" s="5">
        <v>121961821.9446</v>
      </c>
      <c r="R19" s="5">
        <v>0</v>
      </c>
      <c r="S19" s="5">
        <v>3269746.3188</v>
      </c>
      <c r="T19" s="5">
        <v>3568042.6038000002</v>
      </c>
      <c r="U19" s="5">
        <v>495226.7561</v>
      </c>
      <c r="V19" s="5">
        <v>31969224.354800001</v>
      </c>
      <c r="W19" s="6">
        <f t="shared" si="1"/>
        <v>161264061.9781</v>
      </c>
    </row>
    <row r="20" spans="1:23" ht="24.95" customHeight="1">
      <c r="A20" s="151"/>
      <c r="B20" s="146"/>
      <c r="C20" s="1">
        <v>13</v>
      </c>
      <c r="D20" s="5" t="s">
        <v>75</v>
      </c>
      <c r="E20" s="5">
        <v>97925418.743900001</v>
      </c>
      <c r="F20" s="5">
        <v>0</v>
      </c>
      <c r="G20" s="5">
        <v>2625340.2281999998</v>
      </c>
      <c r="H20" s="5">
        <v>2864847.872</v>
      </c>
      <c r="I20" s="5">
        <v>397626.78759999998</v>
      </c>
      <c r="J20" s="5">
        <v>23902718.564199999</v>
      </c>
      <c r="K20" s="6">
        <f t="shared" si="0"/>
        <v>127715952.19589999</v>
      </c>
      <c r="L20" s="11"/>
      <c r="M20" s="154"/>
      <c r="N20" s="146"/>
      <c r="O20" s="12">
        <v>38</v>
      </c>
      <c r="P20" s="5" t="s">
        <v>455</v>
      </c>
      <c r="Q20" s="5">
        <v>126822443.56280001</v>
      </c>
      <c r="R20" s="5">
        <v>0</v>
      </c>
      <c r="S20" s="5">
        <v>3400057.5866</v>
      </c>
      <c r="T20" s="5">
        <v>3710242.0621000002</v>
      </c>
      <c r="U20" s="5">
        <v>514963.34120000002</v>
      </c>
      <c r="V20" s="5">
        <v>33095332.148800001</v>
      </c>
      <c r="W20" s="6">
        <f t="shared" si="1"/>
        <v>167543038.7015</v>
      </c>
    </row>
    <row r="21" spans="1:23" ht="24.95" customHeight="1">
      <c r="A21" s="151"/>
      <c r="B21" s="146"/>
      <c r="C21" s="1">
        <v>14</v>
      </c>
      <c r="D21" s="5" t="s">
        <v>76</v>
      </c>
      <c r="E21" s="5">
        <v>92526145.043899998</v>
      </c>
      <c r="F21" s="5">
        <v>0</v>
      </c>
      <c r="G21" s="5">
        <v>2480587.9194</v>
      </c>
      <c r="H21" s="5">
        <v>2706889.9284999999</v>
      </c>
      <c r="I21" s="5">
        <v>375703.00229999999</v>
      </c>
      <c r="J21" s="5">
        <v>22466483.682700001</v>
      </c>
      <c r="K21" s="6">
        <f t="shared" si="0"/>
        <v>120555809.57679999</v>
      </c>
      <c r="L21" s="11"/>
      <c r="M21" s="154"/>
      <c r="N21" s="146"/>
      <c r="O21" s="12">
        <v>39</v>
      </c>
      <c r="P21" s="5" t="s">
        <v>456</v>
      </c>
      <c r="Q21" s="5">
        <v>99841415.311199993</v>
      </c>
      <c r="R21" s="5">
        <v>0</v>
      </c>
      <c r="S21" s="5">
        <v>2676707.3086999999</v>
      </c>
      <c r="T21" s="5">
        <v>2920901.1293000001</v>
      </c>
      <c r="U21" s="5">
        <v>405406.70390000002</v>
      </c>
      <c r="V21" s="5">
        <v>25619812.125999998</v>
      </c>
      <c r="W21" s="6">
        <f t="shared" si="1"/>
        <v>131464242.57909998</v>
      </c>
    </row>
    <row r="22" spans="1:23" ht="24.95" customHeight="1">
      <c r="A22" s="151"/>
      <c r="B22" s="146"/>
      <c r="C22" s="1">
        <v>15</v>
      </c>
      <c r="D22" s="5" t="s">
        <v>77</v>
      </c>
      <c r="E22" s="5">
        <v>96346819.228200004</v>
      </c>
      <c r="F22" s="5">
        <v>0</v>
      </c>
      <c r="G22" s="5">
        <v>2583018.6239999998</v>
      </c>
      <c r="H22" s="5">
        <v>2818665.3025000002</v>
      </c>
      <c r="I22" s="5">
        <v>391216.87420000002</v>
      </c>
      <c r="J22" s="5">
        <v>24261701.702799998</v>
      </c>
      <c r="K22" s="6">
        <f t="shared" si="0"/>
        <v>126401421.7317</v>
      </c>
      <c r="L22" s="11"/>
      <c r="M22" s="154"/>
      <c r="N22" s="146"/>
      <c r="O22" s="12">
        <v>40</v>
      </c>
      <c r="P22" s="5" t="s">
        <v>457</v>
      </c>
      <c r="Q22" s="5">
        <v>110078706.0466</v>
      </c>
      <c r="R22" s="5">
        <v>0</v>
      </c>
      <c r="S22" s="5">
        <v>2951164.8656000001</v>
      </c>
      <c r="T22" s="5">
        <v>3220397.2250000001</v>
      </c>
      <c r="U22" s="5">
        <v>446975.28820000001</v>
      </c>
      <c r="V22" s="5">
        <v>29244471.588199999</v>
      </c>
      <c r="W22" s="6">
        <f t="shared" si="1"/>
        <v>145941715.01359999</v>
      </c>
    </row>
    <row r="23" spans="1:23" ht="24.95" customHeight="1">
      <c r="A23" s="151"/>
      <c r="B23" s="146"/>
      <c r="C23" s="1">
        <v>16</v>
      </c>
      <c r="D23" s="5" t="s">
        <v>78</v>
      </c>
      <c r="E23" s="5">
        <v>143622037.88190001</v>
      </c>
      <c r="F23" s="5">
        <v>0</v>
      </c>
      <c r="G23" s="5">
        <v>3850447.8054999998</v>
      </c>
      <c r="H23" s="5">
        <v>4201721.0126</v>
      </c>
      <c r="I23" s="5">
        <v>583178.20109999995</v>
      </c>
      <c r="J23" s="5">
        <v>32249484.678399999</v>
      </c>
      <c r="K23" s="6">
        <f t="shared" si="0"/>
        <v>184506869.57950002</v>
      </c>
      <c r="L23" s="11"/>
      <c r="M23" s="154"/>
      <c r="N23" s="146"/>
      <c r="O23" s="12">
        <v>41</v>
      </c>
      <c r="P23" s="5" t="s">
        <v>458</v>
      </c>
      <c r="Q23" s="5">
        <v>135730953.90540001</v>
      </c>
      <c r="R23" s="5">
        <v>0</v>
      </c>
      <c r="S23" s="5">
        <v>3638891.0874000001</v>
      </c>
      <c r="T23" s="5">
        <v>3970864.148</v>
      </c>
      <c r="U23" s="5">
        <v>551136.40430000005</v>
      </c>
      <c r="V23" s="5">
        <v>33722660.776600003</v>
      </c>
      <c r="W23" s="6">
        <f t="shared" si="1"/>
        <v>177614506.32170001</v>
      </c>
    </row>
    <row r="24" spans="1:23" ht="24.95" customHeight="1">
      <c r="A24" s="151"/>
      <c r="B24" s="147"/>
      <c r="C24" s="1">
        <v>17</v>
      </c>
      <c r="D24" s="5" t="s">
        <v>79</v>
      </c>
      <c r="E24" s="5">
        <v>124097865.9226</v>
      </c>
      <c r="F24" s="5">
        <v>0</v>
      </c>
      <c r="G24" s="5">
        <v>3327012.7799</v>
      </c>
      <c r="H24" s="5">
        <v>3630533.4372999999</v>
      </c>
      <c r="I24" s="5">
        <v>503900.17629999999</v>
      </c>
      <c r="J24" s="5">
        <v>27285879.179200001</v>
      </c>
      <c r="K24" s="6">
        <f t="shared" si="0"/>
        <v>158845191.49529999</v>
      </c>
      <c r="L24" s="11"/>
      <c r="M24" s="154"/>
      <c r="N24" s="146"/>
      <c r="O24" s="12">
        <v>42</v>
      </c>
      <c r="P24" s="5" t="s">
        <v>459</v>
      </c>
      <c r="Q24" s="5">
        <v>158692788.4425</v>
      </c>
      <c r="R24" s="5">
        <v>0</v>
      </c>
      <c r="S24" s="5">
        <v>4254488.4337999998</v>
      </c>
      <c r="T24" s="5">
        <v>4642621.9373000003</v>
      </c>
      <c r="U24" s="5">
        <v>644373.07990000001</v>
      </c>
      <c r="V24" s="5">
        <v>42061747.783699997</v>
      </c>
      <c r="W24" s="6">
        <f t="shared" si="1"/>
        <v>210296019.67719999</v>
      </c>
    </row>
    <row r="25" spans="1:23" ht="24.95" customHeight="1">
      <c r="A25" s="1"/>
      <c r="B25" s="148" t="s">
        <v>812</v>
      </c>
      <c r="C25" s="149"/>
      <c r="D25" s="150"/>
      <c r="E25" s="14">
        <f t="shared" ref="E25:G25" si="2">SUM(E8:E24)</f>
        <v>2041467778.1888001</v>
      </c>
      <c r="F25" s="14">
        <f t="shared" si="2"/>
        <v>0</v>
      </c>
      <c r="G25" s="14">
        <f t="shared" si="2"/>
        <v>54730912.069299988</v>
      </c>
      <c r="H25" s="14">
        <f>SUM(H8:H24)</f>
        <v>59723968.456899993</v>
      </c>
      <c r="I25" s="14">
        <f>SUM(I8:I24)</f>
        <v>8289392.9377000015</v>
      </c>
      <c r="J25" s="14">
        <f t="shared" ref="J25" si="3">SUM(J8:J24)</f>
        <v>492781095.79329991</v>
      </c>
      <c r="K25" s="8">
        <f>E25+F25+G25+H25+I25+J25</f>
        <v>2656993147.4460001</v>
      </c>
      <c r="L25" s="11"/>
      <c r="M25" s="154"/>
      <c r="N25" s="146"/>
      <c r="O25" s="12">
        <v>43</v>
      </c>
      <c r="P25" s="5" t="s">
        <v>460</v>
      </c>
      <c r="Q25" s="5">
        <v>103563226.6207</v>
      </c>
      <c r="R25" s="5">
        <v>0</v>
      </c>
      <c r="S25" s="5">
        <v>2776487.5402000002</v>
      </c>
      <c r="T25" s="5">
        <v>3029784.2297999999</v>
      </c>
      <c r="U25" s="5">
        <v>420519.14240000001</v>
      </c>
      <c r="V25" s="5">
        <v>27497444.4998</v>
      </c>
      <c r="W25" s="6">
        <f t="shared" si="1"/>
        <v>137287462.03290001</v>
      </c>
    </row>
    <row r="26" spans="1:23" ht="24.95" customHeight="1">
      <c r="A26" s="151">
        <v>2</v>
      </c>
      <c r="B26" s="145" t="s">
        <v>25</v>
      </c>
      <c r="C26" s="1">
        <v>1</v>
      </c>
      <c r="D26" s="5" t="s">
        <v>80</v>
      </c>
      <c r="E26" s="5">
        <v>127266410.88500001</v>
      </c>
      <c r="F26" s="5">
        <v>0</v>
      </c>
      <c r="G26" s="5">
        <v>3411960.1680000001</v>
      </c>
      <c r="H26" s="5">
        <v>3723230.5063</v>
      </c>
      <c r="I26" s="5">
        <v>516766.07329999999</v>
      </c>
      <c r="J26" s="5">
        <v>30109460.5187</v>
      </c>
      <c r="K26" s="6">
        <f t="shared" si="0"/>
        <v>165027828.15130001</v>
      </c>
      <c r="L26" s="11"/>
      <c r="M26" s="154"/>
      <c r="N26" s="147"/>
      <c r="O26" s="12">
        <v>44</v>
      </c>
      <c r="P26" s="5" t="s">
        <v>461</v>
      </c>
      <c r="Q26" s="5">
        <v>121775938.12800001</v>
      </c>
      <c r="R26" s="5">
        <v>0</v>
      </c>
      <c r="S26" s="5">
        <v>3264762.8500999999</v>
      </c>
      <c r="T26" s="5">
        <v>3562604.4972999999</v>
      </c>
      <c r="U26" s="5">
        <v>494471.97369999997</v>
      </c>
      <c r="V26" s="5">
        <v>30907814.5493</v>
      </c>
      <c r="W26" s="6">
        <f t="shared" si="1"/>
        <v>160005591.9984</v>
      </c>
    </row>
    <row r="27" spans="1:23" ht="24.95" customHeight="1">
      <c r="A27" s="151"/>
      <c r="B27" s="146"/>
      <c r="C27" s="1">
        <v>2</v>
      </c>
      <c r="D27" s="5" t="s">
        <v>81</v>
      </c>
      <c r="E27" s="5">
        <v>155474678.54249999</v>
      </c>
      <c r="F27" s="5">
        <v>0</v>
      </c>
      <c r="G27" s="5">
        <v>4168212.2300999998</v>
      </c>
      <c r="H27" s="5">
        <v>4548474.8260000004</v>
      </c>
      <c r="I27" s="5">
        <v>631305.92409999995</v>
      </c>
      <c r="J27" s="5">
        <v>31744203.3409</v>
      </c>
      <c r="K27" s="6">
        <f t="shared" si="0"/>
        <v>196566874.86360002</v>
      </c>
      <c r="L27" s="11"/>
      <c r="M27" s="25"/>
      <c r="N27" s="148" t="s">
        <v>830</v>
      </c>
      <c r="O27" s="149"/>
      <c r="P27" s="150"/>
      <c r="Q27" s="14">
        <v>5620984170.1496</v>
      </c>
      <c r="R27" s="14">
        <v>0</v>
      </c>
      <c r="S27" s="14">
        <f>SUM(S8:S26)+86527793.8283</f>
        <v>150696275.3204</v>
      </c>
      <c r="T27" s="14">
        <f>SUM(T8:T26)+94421653.7577</f>
        <v>164444173.3847</v>
      </c>
      <c r="U27" s="14">
        <f>SUM(U8:U26)+13105260.9204</f>
        <v>22824042.084399998</v>
      </c>
      <c r="V27" s="14">
        <f>SUM(V8:V26)+824799314.4288</f>
        <v>1434640751.7416999</v>
      </c>
      <c r="W27" s="8">
        <f t="shared" si="1"/>
        <v>7393589412.6808004</v>
      </c>
    </row>
    <row r="28" spans="1:23" ht="24.95" customHeight="1">
      <c r="A28" s="151"/>
      <c r="B28" s="146"/>
      <c r="C28" s="1">
        <v>3</v>
      </c>
      <c r="D28" s="5" t="s">
        <v>82</v>
      </c>
      <c r="E28" s="5">
        <v>132386733.3194</v>
      </c>
      <c r="F28" s="5">
        <v>0</v>
      </c>
      <c r="G28" s="5">
        <v>3549233.9079999998</v>
      </c>
      <c r="H28" s="5">
        <v>3873027.6173999999</v>
      </c>
      <c r="I28" s="5">
        <v>537557.1753</v>
      </c>
      <c r="J28" s="5">
        <v>29132097.633000001</v>
      </c>
      <c r="K28" s="6">
        <f t="shared" si="0"/>
        <v>169478649.65310001</v>
      </c>
      <c r="L28" s="11"/>
      <c r="M28" s="142">
        <v>20</v>
      </c>
      <c r="N28" s="145" t="s">
        <v>43</v>
      </c>
      <c r="O28" s="12">
        <v>1</v>
      </c>
      <c r="P28" s="5" t="s">
        <v>462</v>
      </c>
      <c r="Q28" s="5">
        <v>123742173.1938</v>
      </c>
      <c r="R28" s="5">
        <v>0</v>
      </c>
      <c r="S28" s="5">
        <v>3317476.804</v>
      </c>
      <c r="T28" s="5">
        <v>3620127.5022</v>
      </c>
      <c r="U28" s="5">
        <v>502455.88370000001</v>
      </c>
      <c r="V28" s="5">
        <v>27317574.919399999</v>
      </c>
      <c r="W28" s="6">
        <f t="shared" si="1"/>
        <v>158499808.30309999</v>
      </c>
    </row>
    <row r="29" spans="1:23" ht="24.95" customHeight="1">
      <c r="A29" s="151"/>
      <c r="B29" s="146"/>
      <c r="C29" s="1">
        <v>4</v>
      </c>
      <c r="D29" s="5" t="s">
        <v>83</v>
      </c>
      <c r="E29" s="5">
        <v>115906492.52590001</v>
      </c>
      <c r="F29" s="5">
        <v>0</v>
      </c>
      <c r="G29" s="5">
        <v>3107405.4259000001</v>
      </c>
      <c r="H29" s="5">
        <v>3390891.4838</v>
      </c>
      <c r="I29" s="5">
        <v>470639.05239999999</v>
      </c>
      <c r="J29" s="5">
        <v>27070710.8785</v>
      </c>
      <c r="K29" s="6">
        <f t="shared" si="0"/>
        <v>149946139.36649999</v>
      </c>
      <c r="L29" s="11"/>
      <c r="M29" s="143"/>
      <c r="N29" s="146"/>
      <c r="O29" s="12">
        <v>2</v>
      </c>
      <c r="P29" s="5" t="s">
        <v>463</v>
      </c>
      <c r="Q29" s="5">
        <v>127509054.8776</v>
      </c>
      <c r="R29" s="5">
        <v>0</v>
      </c>
      <c r="S29" s="5">
        <v>3418465.3538000002</v>
      </c>
      <c r="T29" s="5">
        <v>3730329.1548000001</v>
      </c>
      <c r="U29" s="5">
        <v>517751.3308</v>
      </c>
      <c r="V29" s="5">
        <v>29446199.2097</v>
      </c>
      <c r="W29" s="6">
        <f t="shared" si="1"/>
        <v>164621799.9267</v>
      </c>
    </row>
    <row r="30" spans="1:23" ht="24.95" customHeight="1">
      <c r="A30" s="151"/>
      <c r="B30" s="146"/>
      <c r="C30" s="1">
        <v>5</v>
      </c>
      <c r="D30" s="5" t="s">
        <v>84</v>
      </c>
      <c r="E30" s="5">
        <v>114693627.83310001</v>
      </c>
      <c r="F30" s="5">
        <v>0</v>
      </c>
      <c r="G30" s="5">
        <v>3074889.0219999999</v>
      </c>
      <c r="H30" s="5">
        <v>3355408.6349999998</v>
      </c>
      <c r="I30" s="5">
        <v>465714.20760000002</v>
      </c>
      <c r="J30" s="5">
        <v>28064399.424899999</v>
      </c>
      <c r="K30" s="6">
        <f t="shared" si="0"/>
        <v>149654039.12260002</v>
      </c>
      <c r="L30" s="11"/>
      <c r="M30" s="143"/>
      <c r="N30" s="146"/>
      <c r="O30" s="12">
        <v>3</v>
      </c>
      <c r="P30" s="5" t="s">
        <v>464</v>
      </c>
      <c r="Q30" s="5">
        <v>138717805.59689999</v>
      </c>
      <c r="R30" s="5">
        <v>0</v>
      </c>
      <c r="S30" s="5">
        <v>3718967.3536</v>
      </c>
      <c r="T30" s="5">
        <v>4058245.7064999999</v>
      </c>
      <c r="U30" s="5">
        <v>563264.53460000001</v>
      </c>
      <c r="V30" s="5">
        <v>30921736.607700001</v>
      </c>
      <c r="W30" s="6">
        <f t="shared" si="1"/>
        <v>177980019.79929996</v>
      </c>
    </row>
    <row r="31" spans="1:23" ht="24.95" customHeight="1">
      <c r="A31" s="151"/>
      <c r="B31" s="146"/>
      <c r="C31" s="1">
        <v>6</v>
      </c>
      <c r="D31" s="5" t="s">
        <v>85</v>
      </c>
      <c r="E31" s="5">
        <v>122624015.6055</v>
      </c>
      <c r="F31" s="5">
        <v>0</v>
      </c>
      <c r="G31" s="5">
        <v>3287499.4586999998</v>
      </c>
      <c r="H31" s="5">
        <v>3587415.3481000001</v>
      </c>
      <c r="I31" s="5">
        <v>497915.59769999998</v>
      </c>
      <c r="J31" s="5">
        <v>29960352.817899998</v>
      </c>
      <c r="K31" s="6">
        <f t="shared" si="0"/>
        <v>159957198.82789999</v>
      </c>
      <c r="L31" s="11"/>
      <c r="M31" s="143"/>
      <c r="N31" s="146"/>
      <c r="O31" s="12">
        <v>4</v>
      </c>
      <c r="P31" s="5" t="s">
        <v>465</v>
      </c>
      <c r="Q31" s="5">
        <v>130061738.64830001</v>
      </c>
      <c r="R31" s="5">
        <v>0</v>
      </c>
      <c r="S31" s="5">
        <v>3486901.7565000001</v>
      </c>
      <c r="T31" s="5">
        <v>3805008.9545999998</v>
      </c>
      <c r="U31" s="5">
        <v>528116.5196</v>
      </c>
      <c r="V31" s="5">
        <v>30223179.727000002</v>
      </c>
      <c r="W31" s="6">
        <f t="shared" si="1"/>
        <v>168104945.60600001</v>
      </c>
    </row>
    <row r="32" spans="1:23" ht="24.95" customHeight="1">
      <c r="A32" s="151"/>
      <c r="B32" s="146"/>
      <c r="C32" s="1">
        <v>7</v>
      </c>
      <c r="D32" s="5" t="s">
        <v>86</v>
      </c>
      <c r="E32" s="5">
        <v>133566953.3946</v>
      </c>
      <c r="F32" s="5">
        <v>0</v>
      </c>
      <c r="G32" s="5">
        <v>3580875.1231</v>
      </c>
      <c r="H32" s="5">
        <v>3907555.4347000001</v>
      </c>
      <c r="I32" s="5">
        <v>542349.46640000003</v>
      </c>
      <c r="J32" s="5">
        <v>29436782.833500002</v>
      </c>
      <c r="K32" s="6">
        <f t="shared" si="0"/>
        <v>171034516.25230002</v>
      </c>
      <c r="L32" s="11"/>
      <c r="M32" s="143"/>
      <c r="N32" s="146"/>
      <c r="O32" s="12">
        <v>5</v>
      </c>
      <c r="P32" s="5" t="s">
        <v>466</v>
      </c>
      <c r="Q32" s="5">
        <v>121636104.682</v>
      </c>
      <c r="R32" s="5">
        <v>0</v>
      </c>
      <c r="S32" s="5">
        <v>3261013.9728999999</v>
      </c>
      <c r="T32" s="5">
        <v>3558513.6129999999</v>
      </c>
      <c r="U32" s="5">
        <v>493904.17910000001</v>
      </c>
      <c r="V32" s="5">
        <v>27498064.168000001</v>
      </c>
      <c r="W32" s="6">
        <f t="shared" si="1"/>
        <v>156447600.61500001</v>
      </c>
    </row>
    <row r="33" spans="1:23" ht="24.95" customHeight="1">
      <c r="A33" s="151"/>
      <c r="B33" s="146"/>
      <c r="C33" s="1">
        <v>8</v>
      </c>
      <c r="D33" s="5" t="s">
        <v>87</v>
      </c>
      <c r="E33" s="5">
        <v>139722175.31459999</v>
      </c>
      <c r="F33" s="5">
        <v>0</v>
      </c>
      <c r="G33" s="5">
        <v>3745894.0929999999</v>
      </c>
      <c r="H33" s="5">
        <v>4087628.9503000001</v>
      </c>
      <c r="I33" s="5">
        <v>567342.78430000006</v>
      </c>
      <c r="J33" s="5">
        <v>29397298.920899998</v>
      </c>
      <c r="K33" s="6">
        <f t="shared" si="0"/>
        <v>177520340.06309998</v>
      </c>
      <c r="L33" s="11"/>
      <c r="M33" s="143"/>
      <c r="N33" s="146"/>
      <c r="O33" s="12">
        <v>6</v>
      </c>
      <c r="P33" s="5" t="s">
        <v>467</v>
      </c>
      <c r="Q33" s="5">
        <v>113776554.0406</v>
      </c>
      <c r="R33" s="5">
        <v>0</v>
      </c>
      <c r="S33" s="5">
        <v>3050302.6505</v>
      </c>
      <c r="T33" s="5">
        <v>3328579.2689</v>
      </c>
      <c r="U33" s="5">
        <v>461990.42359999998</v>
      </c>
      <c r="V33" s="5">
        <v>26606622.629799999</v>
      </c>
      <c r="W33" s="6">
        <f t="shared" si="1"/>
        <v>147224049.01340002</v>
      </c>
    </row>
    <row r="34" spans="1:23" ht="24.95" customHeight="1">
      <c r="A34" s="151"/>
      <c r="B34" s="146"/>
      <c r="C34" s="1">
        <v>9</v>
      </c>
      <c r="D34" s="5" t="s">
        <v>791</v>
      </c>
      <c r="E34" s="5">
        <v>121481479.6001</v>
      </c>
      <c r="F34" s="5">
        <v>0</v>
      </c>
      <c r="G34" s="5">
        <v>3256868.5380000002</v>
      </c>
      <c r="H34" s="5">
        <v>3553989.9934999999</v>
      </c>
      <c r="I34" s="5">
        <v>493276.32299999997</v>
      </c>
      <c r="J34" s="5">
        <v>31197596.035399999</v>
      </c>
      <c r="K34" s="6">
        <f t="shared" si="0"/>
        <v>159983210.48999998</v>
      </c>
      <c r="L34" s="11"/>
      <c r="M34" s="143"/>
      <c r="N34" s="146"/>
      <c r="O34" s="12">
        <v>7</v>
      </c>
      <c r="P34" s="5" t="s">
        <v>468</v>
      </c>
      <c r="Q34" s="5">
        <v>114148891.5024</v>
      </c>
      <c r="R34" s="5">
        <v>0</v>
      </c>
      <c r="S34" s="5">
        <v>3060284.8648000001</v>
      </c>
      <c r="T34" s="5">
        <v>3339472.1524999999</v>
      </c>
      <c r="U34" s="5">
        <v>463502.30219999998</v>
      </c>
      <c r="V34" s="5">
        <v>25160169.094000001</v>
      </c>
      <c r="W34" s="6">
        <f t="shared" si="1"/>
        <v>146172319.91590002</v>
      </c>
    </row>
    <row r="35" spans="1:23" ht="24.95" customHeight="1">
      <c r="A35" s="151"/>
      <c r="B35" s="146"/>
      <c r="C35" s="1">
        <v>10</v>
      </c>
      <c r="D35" s="5" t="s">
        <v>88</v>
      </c>
      <c r="E35" s="5">
        <v>108770689.06039999</v>
      </c>
      <c r="F35" s="5">
        <v>0</v>
      </c>
      <c r="G35" s="5">
        <v>2916097.4679</v>
      </c>
      <c r="H35" s="5">
        <v>3182130.6571</v>
      </c>
      <c r="I35" s="5">
        <v>441664.07689999999</v>
      </c>
      <c r="J35" s="5">
        <v>26031189.551399998</v>
      </c>
      <c r="K35" s="6">
        <f t="shared" si="0"/>
        <v>141341770.81369999</v>
      </c>
      <c r="L35" s="11"/>
      <c r="M35" s="143"/>
      <c r="N35" s="146"/>
      <c r="O35" s="12">
        <v>8</v>
      </c>
      <c r="P35" s="5" t="s">
        <v>469</v>
      </c>
      <c r="Q35" s="5">
        <v>122219201.9427</v>
      </c>
      <c r="R35" s="5">
        <v>0</v>
      </c>
      <c r="S35" s="5">
        <v>3276646.5707999999</v>
      </c>
      <c r="T35" s="5">
        <v>3575572.3601000002</v>
      </c>
      <c r="U35" s="5">
        <v>496271.8492</v>
      </c>
      <c r="V35" s="5">
        <v>27097964.5506</v>
      </c>
      <c r="W35" s="6">
        <f t="shared" si="1"/>
        <v>156665657.27340001</v>
      </c>
    </row>
    <row r="36" spans="1:23" ht="24.95" customHeight="1">
      <c r="A36" s="151"/>
      <c r="B36" s="146"/>
      <c r="C36" s="1">
        <v>11</v>
      </c>
      <c r="D36" s="5" t="s">
        <v>89</v>
      </c>
      <c r="E36" s="5">
        <v>110535341.14399999</v>
      </c>
      <c r="F36" s="5">
        <v>0</v>
      </c>
      <c r="G36" s="5">
        <v>2963407.0649000001</v>
      </c>
      <c r="H36" s="5">
        <v>3233756.2700999998</v>
      </c>
      <c r="I36" s="5">
        <v>448829.45789999998</v>
      </c>
      <c r="J36" s="5">
        <v>27362879.7392</v>
      </c>
      <c r="K36" s="6">
        <f t="shared" si="0"/>
        <v>144544213.67609999</v>
      </c>
      <c r="L36" s="11"/>
      <c r="M36" s="143"/>
      <c r="N36" s="146"/>
      <c r="O36" s="12">
        <v>9</v>
      </c>
      <c r="P36" s="5" t="s">
        <v>470</v>
      </c>
      <c r="Q36" s="5">
        <v>114635800.539</v>
      </c>
      <c r="R36" s="5">
        <v>0</v>
      </c>
      <c r="S36" s="5">
        <v>3073338.696</v>
      </c>
      <c r="T36" s="5">
        <v>3353716.8739999998</v>
      </c>
      <c r="U36" s="5">
        <v>465479.3995</v>
      </c>
      <c r="V36" s="5">
        <v>25886479.597800002</v>
      </c>
      <c r="W36" s="6">
        <f t="shared" si="1"/>
        <v>147414815.1063</v>
      </c>
    </row>
    <row r="37" spans="1:23" ht="24.95" customHeight="1">
      <c r="A37" s="151"/>
      <c r="B37" s="146"/>
      <c r="C37" s="1">
        <v>12</v>
      </c>
      <c r="D37" s="5" t="s">
        <v>90</v>
      </c>
      <c r="E37" s="5">
        <v>108221214.8616</v>
      </c>
      <c r="F37" s="5">
        <v>0</v>
      </c>
      <c r="G37" s="5">
        <v>2901366.2903999998</v>
      </c>
      <c r="H37" s="5">
        <v>3166055.5663999999</v>
      </c>
      <c r="I37" s="5">
        <v>439432.93339999998</v>
      </c>
      <c r="J37" s="5">
        <v>25935170.480500001</v>
      </c>
      <c r="K37" s="6">
        <f t="shared" si="0"/>
        <v>140663240.13230002</v>
      </c>
      <c r="L37" s="11"/>
      <c r="M37" s="143"/>
      <c r="N37" s="146"/>
      <c r="O37" s="12">
        <v>10</v>
      </c>
      <c r="P37" s="5" t="s">
        <v>471</v>
      </c>
      <c r="Q37" s="5">
        <v>138215645.25740001</v>
      </c>
      <c r="R37" s="5">
        <v>0</v>
      </c>
      <c r="S37" s="5">
        <v>3705504.6412999998</v>
      </c>
      <c r="T37" s="5">
        <v>4043554.8020000001</v>
      </c>
      <c r="U37" s="5">
        <v>561225.50939999998</v>
      </c>
      <c r="V37" s="5">
        <v>31571316.506299999</v>
      </c>
      <c r="W37" s="6">
        <f t="shared" si="1"/>
        <v>178097246.7164</v>
      </c>
    </row>
    <row r="38" spans="1:23" ht="24.95" customHeight="1">
      <c r="A38" s="151"/>
      <c r="B38" s="146"/>
      <c r="C38" s="1">
        <v>13</v>
      </c>
      <c r="D38" s="5" t="s">
        <v>91</v>
      </c>
      <c r="E38" s="5">
        <v>125484825.25669999</v>
      </c>
      <c r="F38" s="5">
        <v>0</v>
      </c>
      <c r="G38" s="5">
        <v>3364196.5896000001</v>
      </c>
      <c r="H38" s="5">
        <v>3671109.4956</v>
      </c>
      <c r="I38" s="5">
        <v>509531.93349999998</v>
      </c>
      <c r="J38" s="5">
        <v>28469517.671300001</v>
      </c>
      <c r="K38" s="6">
        <f t="shared" si="0"/>
        <v>161499180.94670001</v>
      </c>
      <c r="L38" s="11"/>
      <c r="M38" s="143"/>
      <c r="N38" s="146"/>
      <c r="O38" s="12">
        <v>11</v>
      </c>
      <c r="P38" s="5" t="s">
        <v>472</v>
      </c>
      <c r="Q38" s="5">
        <v>114071736.4429</v>
      </c>
      <c r="R38" s="5">
        <v>0</v>
      </c>
      <c r="S38" s="5">
        <v>3058216.3694000002</v>
      </c>
      <c r="T38" s="5">
        <v>3337214.9498999999</v>
      </c>
      <c r="U38" s="5">
        <v>463189.01360000001</v>
      </c>
      <c r="V38" s="5">
        <v>25543036.069499999</v>
      </c>
      <c r="W38" s="6">
        <f t="shared" si="1"/>
        <v>146473392.84530002</v>
      </c>
    </row>
    <row r="39" spans="1:23" ht="24.95" customHeight="1">
      <c r="A39" s="151"/>
      <c r="B39" s="146"/>
      <c r="C39" s="1">
        <v>14</v>
      </c>
      <c r="D39" s="5" t="s">
        <v>92</v>
      </c>
      <c r="E39" s="5">
        <v>121650106.465</v>
      </c>
      <c r="F39" s="5">
        <v>0</v>
      </c>
      <c r="G39" s="5">
        <v>3261389.3549000002</v>
      </c>
      <c r="H39" s="5">
        <v>3558923.2409000001</v>
      </c>
      <c r="I39" s="5">
        <v>493961.03340000001</v>
      </c>
      <c r="J39" s="5">
        <v>28600909.006999999</v>
      </c>
      <c r="K39" s="6">
        <f t="shared" si="0"/>
        <v>157565289.10119998</v>
      </c>
      <c r="L39" s="11"/>
      <c r="M39" s="143"/>
      <c r="N39" s="146"/>
      <c r="O39" s="12">
        <v>12</v>
      </c>
      <c r="P39" s="5" t="s">
        <v>473</v>
      </c>
      <c r="Q39" s="5">
        <v>126696276.23</v>
      </c>
      <c r="R39" s="5">
        <v>0</v>
      </c>
      <c r="S39" s="5">
        <v>3396675.0923000001</v>
      </c>
      <c r="T39" s="5">
        <v>3706550.9855</v>
      </c>
      <c r="U39" s="5">
        <v>514451.0379</v>
      </c>
      <c r="V39" s="5">
        <v>28545022.740499999</v>
      </c>
      <c r="W39" s="6">
        <f t="shared" si="1"/>
        <v>162858976.0862</v>
      </c>
    </row>
    <row r="40" spans="1:23" ht="24.95" customHeight="1">
      <c r="A40" s="151"/>
      <c r="B40" s="146"/>
      <c r="C40" s="1">
        <v>15</v>
      </c>
      <c r="D40" s="5" t="s">
        <v>93</v>
      </c>
      <c r="E40" s="5">
        <v>116083471.69310001</v>
      </c>
      <c r="F40" s="5">
        <v>0</v>
      </c>
      <c r="G40" s="5">
        <v>3112150.1645999998</v>
      </c>
      <c r="H40" s="5">
        <v>3396069.0811999999</v>
      </c>
      <c r="I40" s="5">
        <v>471357.67739999999</v>
      </c>
      <c r="J40" s="5">
        <v>28345140.323100001</v>
      </c>
      <c r="K40" s="6">
        <f t="shared" si="0"/>
        <v>151408188.93940002</v>
      </c>
      <c r="L40" s="11"/>
      <c r="M40" s="143"/>
      <c r="N40" s="146"/>
      <c r="O40" s="12">
        <v>13</v>
      </c>
      <c r="P40" s="5" t="s">
        <v>474</v>
      </c>
      <c r="Q40" s="5">
        <v>138070218.63139999</v>
      </c>
      <c r="R40" s="5">
        <v>0</v>
      </c>
      <c r="S40" s="5">
        <v>3701605.8132000002</v>
      </c>
      <c r="T40" s="5">
        <v>4039300.287</v>
      </c>
      <c r="U40" s="5">
        <v>560635.00360000005</v>
      </c>
      <c r="V40" s="5">
        <v>30139132.8072</v>
      </c>
      <c r="W40" s="6">
        <f t="shared" si="1"/>
        <v>176510892.5424</v>
      </c>
    </row>
    <row r="41" spans="1:23" ht="24.95" customHeight="1">
      <c r="A41" s="151"/>
      <c r="B41" s="146"/>
      <c r="C41" s="1">
        <v>16</v>
      </c>
      <c r="D41" s="5" t="s">
        <v>94</v>
      </c>
      <c r="E41" s="5">
        <v>108146261.652</v>
      </c>
      <c r="F41" s="5">
        <v>0</v>
      </c>
      <c r="G41" s="5">
        <v>2899356.8256999999</v>
      </c>
      <c r="H41" s="5">
        <v>3163862.7798000001</v>
      </c>
      <c r="I41" s="5">
        <v>439128.58539999998</v>
      </c>
      <c r="J41" s="5">
        <v>27006738.4749</v>
      </c>
      <c r="K41" s="6">
        <f t="shared" si="0"/>
        <v>141655348.31779999</v>
      </c>
      <c r="L41" s="11"/>
      <c r="M41" s="143"/>
      <c r="N41" s="146"/>
      <c r="O41" s="12">
        <v>14</v>
      </c>
      <c r="P41" s="5" t="s">
        <v>475</v>
      </c>
      <c r="Q41" s="5">
        <v>137747381.97819999</v>
      </c>
      <c r="R41" s="5">
        <v>0</v>
      </c>
      <c r="S41" s="5">
        <v>3692950.6952999998</v>
      </c>
      <c r="T41" s="5">
        <v>4029855.5696999999</v>
      </c>
      <c r="U41" s="5">
        <v>559324.12329999998</v>
      </c>
      <c r="V41" s="5">
        <v>31925039.154199999</v>
      </c>
      <c r="W41" s="6">
        <f t="shared" si="1"/>
        <v>177954551.52069998</v>
      </c>
    </row>
    <row r="42" spans="1:23" ht="24.95" customHeight="1">
      <c r="A42" s="151"/>
      <c r="B42" s="146"/>
      <c r="C42" s="1">
        <v>17</v>
      </c>
      <c r="D42" s="5" t="s">
        <v>95</v>
      </c>
      <c r="E42" s="5">
        <v>102777558.3633</v>
      </c>
      <c r="F42" s="5">
        <v>0</v>
      </c>
      <c r="G42" s="5">
        <v>2755424.0970999999</v>
      </c>
      <c r="H42" s="5">
        <v>3006799.1860000002</v>
      </c>
      <c r="I42" s="5">
        <v>417328.9314</v>
      </c>
      <c r="J42" s="5">
        <v>24696113.300700001</v>
      </c>
      <c r="K42" s="6">
        <f t="shared" si="0"/>
        <v>133653223.87850001</v>
      </c>
      <c r="L42" s="11"/>
      <c r="M42" s="143"/>
      <c r="N42" s="146"/>
      <c r="O42" s="12">
        <v>15</v>
      </c>
      <c r="P42" s="5" t="s">
        <v>476</v>
      </c>
      <c r="Q42" s="5">
        <v>120288644.07619999</v>
      </c>
      <c r="R42" s="5">
        <v>0</v>
      </c>
      <c r="S42" s="5">
        <v>3224889.1077999999</v>
      </c>
      <c r="T42" s="5">
        <v>3519093.1061</v>
      </c>
      <c r="U42" s="5">
        <v>488432.80670000002</v>
      </c>
      <c r="V42" s="5">
        <v>28549980.904100001</v>
      </c>
      <c r="W42" s="6">
        <f t="shared" si="1"/>
        <v>156071040.0009</v>
      </c>
    </row>
    <row r="43" spans="1:23" ht="24.95" customHeight="1">
      <c r="A43" s="151"/>
      <c r="B43" s="146"/>
      <c r="C43" s="1">
        <v>18</v>
      </c>
      <c r="D43" s="5" t="s">
        <v>96</v>
      </c>
      <c r="E43" s="5">
        <v>116430053.684</v>
      </c>
      <c r="F43" s="5">
        <v>0</v>
      </c>
      <c r="G43" s="5">
        <v>3121441.8853000002</v>
      </c>
      <c r="H43" s="5">
        <v>3406208.4780000001</v>
      </c>
      <c r="I43" s="5">
        <v>472764.97580000001</v>
      </c>
      <c r="J43" s="5">
        <v>28224028.107099999</v>
      </c>
      <c r="K43" s="6">
        <f t="shared" si="0"/>
        <v>151654497.1302</v>
      </c>
      <c r="L43" s="11"/>
      <c r="M43" s="143"/>
      <c r="N43" s="146"/>
      <c r="O43" s="12">
        <v>16</v>
      </c>
      <c r="P43" s="5" t="s">
        <v>477</v>
      </c>
      <c r="Q43" s="5">
        <v>135514215.5485</v>
      </c>
      <c r="R43" s="5">
        <v>0</v>
      </c>
      <c r="S43" s="5">
        <v>3633080.4210999999</v>
      </c>
      <c r="T43" s="5">
        <v>3964523.3794</v>
      </c>
      <c r="U43" s="5">
        <v>550256.33680000005</v>
      </c>
      <c r="V43" s="5">
        <v>28549678.577100001</v>
      </c>
      <c r="W43" s="6">
        <f t="shared" si="1"/>
        <v>172211754.26289999</v>
      </c>
    </row>
    <row r="44" spans="1:23" ht="24.95" customHeight="1">
      <c r="A44" s="151"/>
      <c r="B44" s="146"/>
      <c r="C44" s="1">
        <v>19</v>
      </c>
      <c r="D44" s="5" t="s">
        <v>97</v>
      </c>
      <c r="E44" s="5">
        <v>146552593.5476</v>
      </c>
      <c r="F44" s="5">
        <v>0</v>
      </c>
      <c r="G44" s="5">
        <v>3929014.7984000002</v>
      </c>
      <c r="H44" s="5">
        <v>4287455.6080999998</v>
      </c>
      <c r="I44" s="5">
        <v>595077.74109999998</v>
      </c>
      <c r="J44" s="5">
        <v>30862013.010400001</v>
      </c>
      <c r="K44" s="6">
        <f t="shared" si="0"/>
        <v>186226154.70560002</v>
      </c>
      <c r="L44" s="11"/>
      <c r="M44" s="143"/>
      <c r="N44" s="146"/>
      <c r="O44" s="12">
        <v>17</v>
      </c>
      <c r="P44" s="5" t="s">
        <v>478</v>
      </c>
      <c r="Q44" s="5">
        <v>139889451.4501</v>
      </c>
      <c r="R44" s="5">
        <v>0</v>
      </c>
      <c r="S44" s="5">
        <v>3750378.6973999999</v>
      </c>
      <c r="T44" s="5">
        <v>4092522.6814999999</v>
      </c>
      <c r="U44" s="5">
        <v>568022.01009999996</v>
      </c>
      <c r="V44" s="5">
        <v>30553260.399700001</v>
      </c>
      <c r="W44" s="6">
        <f t="shared" si="1"/>
        <v>178853635.23879999</v>
      </c>
    </row>
    <row r="45" spans="1:23" ht="24.95" customHeight="1">
      <c r="A45" s="151"/>
      <c r="B45" s="146"/>
      <c r="C45" s="1">
        <v>20</v>
      </c>
      <c r="D45" s="5" t="s">
        <v>98</v>
      </c>
      <c r="E45" s="5">
        <v>125563457.50579999</v>
      </c>
      <c r="F45" s="5">
        <v>0</v>
      </c>
      <c r="G45" s="5">
        <v>3366304.6878999998</v>
      </c>
      <c r="H45" s="5">
        <v>3673409.9139999999</v>
      </c>
      <c r="I45" s="5">
        <v>509851.22029999999</v>
      </c>
      <c r="J45" s="5">
        <v>22357129.849399999</v>
      </c>
      <c r="K45" s="6">
        <f t="shared" si="0"/>
        <v>155470153.17739999</v>
      </c>
      <c r="L45" s="11"/>
      <c r="M45" s="143"/>
      <c r="N45" s="146"/>
      <c r="O45" s="12">
        <v>18</v>
      </c>
      <c r="P45" s="5" t="s">
        <v>479</v>
      </c>
      <c r="Q45" s="5">
        <v>133912665.42919999</v>
      </c>
      <c r="R45" s="5">
        <v>0</v>
      </c>
      <c r="S45" s="5">
        <v>3590143.5207000002</v>
      </c>
      <c r="T45" s="5">
        <v>3917669.3805999998</v>
      </c>
      <c r="U45" s="5">
        <v>543753.23230000003</v>
      </c>
      <c r="V45" s="5">
        <v>29435678.228399999</v>
      </c>
      <c r="W45" s="6">
        <f t="shared" si="1"/>
        <v>171399909.79120001</v>
      </c>
    </row>
    <row r="46" spans="1:23" ht="24.95" customHeight="1">
      <c r="A46" s="151"/>
      <c r="B46" s="146"/>
      <c r="C46" s="15">
        <v>21</v>
      </c>
      <c r="D46" s="5" t="s">
        <v>792</v>
      </c>
      <c r="E46" s="5">
        <v>121680463.566</v>
      </c>
      <c r="F46" s="5">
        <v>0</v>
      </c>
      <c r="G46" s="5">
        <v>3262203.2163</v>
      </c>
      <c r="H46" s="5">
        <v>3559811.3502000002</v>
      </c>
      <c r="I46" s="5">
        <v>494084.29859999998</v>
      </c>
      <c r="J46" s="5">
        <v>30977501.943300001</v>
      </c>
      <c r="K46" s="6">
        <f t="shared" si="0"/>
        <v>159974064.37439999</v>
      </c>
      <c r="L46" s="11"/>
      <c r="M46" s="143"/>
      <c r="N46" s="146"/>
      <c r="O46" s="12">
        <v>19</v>
      </c>
      <c r="P46" s="5" t="s">
        <v>480</v>
      </c>
      <c r="Q46" s="5">
        <v>146850511.7146</v>
      </c>
      <c r="R46" s="5">
        <v>0</v>
      </c>
      <c r="S46" s="5">
        <v>3937001.8620000002</v>
      </c>
      <c r="T46" s="5">
        <v>4296171.3250000002</v>
      </c>
      <c r="U46" s="5">
        <v>596287.43969999999</v>
      </c>
      <c r="V46" s="5">
        <v>33144505.541200001</v>
      </c>
      <c r="W46" s="6">
        <f t="shared" si="1"/>
        <v>188824477.88249999</v>
      </c>
    </row>
    <row r="47" spans="1:23" ht="24.95" customHeight="1">
      <c r="A47" s="1"/>
      <c r="B47" s="152" t="s">
        <v>813</v>
      </c>
      <c r="C47" s="152"/>
      <c r="D47" s="152"/>
      <c r="E47" s="14">
        <f t="shared" ref="E47:G47" si="4">SUM(E26:E46)</f>
        <v>2575018603.8201995</v>
      </c>
      <c r="F47" s="14">
        <f t="shared" si="4"/>
        <v>0</v>
      </c>
      <c r="G47" s="14">
        <f t="shared" si="4"/>
        <v>69035190.409799993</v>
      </c>
      <c r="H47" s="14">
        <f>SUM(H26:H46)</f>
        <v>75333214.422499999</v>
      </c>
      <c r="I47" s="14">
        <f>SUM(I26:I46)</f>
        <v>10455879.4692</v>
      </c>
      <c r="J47" s="14">
        <f t="shared" ref="J47" si="5">SUM(J26:J46)</f>
        <v>594981233.86199999</v>
      </c>
      <c r="K47" s="8">
        <f t="shared" si="0"/>
        <v>3324824121.9836998</v>
      </c>
      <c r="L47" s="11"/>
      <c r="M47" s="143"/>
      <c r="N47" s="146"/>
      <c r="O47" s="12">
        <v>20</v>
      </c>
      <c r="P47" s="5" t="s">
        <v>481</v>
      </c>
      <c r="Q47" s="5">
        <v>116940365.44580001</v>
      </c>
      <c r="R47" s="5">
        <v>0</v>
      </c>
      <c r="S47" s="5">
        <v>3135123.1338999998</v>
      </c>
      <c r="T47" s="5">
        <v>3421137.8557000002</v>
      </c>
      <c r="U47" s="5">
        <v>474837.1</v>
      </c>
      <c r="V47" s="5">
        <v>27442315.0601</v>
      </c>
      <c r="W47" s="6">
        <f t="shared" si="1"/>
        <v>151413778.59549999</v>
      </c>
    </row>
    <row r="48" spans="1:23" ht="24.95" customHeight="1">
      <c r="A48" s="151">
        <v>3</v>
      </c>
      <c r="B48" s="145" t="s">
        <v>26</v>
      </c>
      <c r="C48" s="16">
        <v>1</v>
      </c>
      <c r="D48" s="5" t="s">
        <v>99</v>
      </c>
      <c r="E48" s="5">
        <v>116842010.58490001</v>
      </c>
      <c r="F48" s="5">
        <v>0</v>
      </c>
      <c r="G48" s="5">
        <v>3132486.2804999999</v>
      </c>
      <c r="H48" s="5">
        <v>3418260.4443999999</v>
      </c>
      <c r="I48" s="5">
        <v>474437.72940000001</v>
      </c>
      <c r="J48" s="5">
        <v>26868292.171700001</v>
      </c>
      <c r="K48" s="6">
        <f t="shared" si="0"/>
        <v>150735487.21090001</v>
      </c>
      <c r="L48" s="11"/>
      <c r="M48" s="143"/>
      <c r="N48" s="146"/>
      <c r="O48" s="12">
        <v>21</v>
      </c>
      <c r="P48" s="5" t="s">
        <v>43</v>
      </c>
      <c r="Q48" s="5">
        <v>161057789.1437</v>
      </c>
      <c r="R48" s="5">
        <v>0</v>
      </c>
      <c r="S48" s="5">
        <v>4317893.1305999998</v>
      </c>
      <c r="T48" s="5">
        <v>4711810.9927000003</v>
      </c>
      <c r="U48" s="5">
        <v>653976.18039999995</v>
      </c>
      <c r="V48" s="5">
        <v>37541550.149499997</v>
      </c>
      <c r="W48" s="6">
        <f t="shared" si="1"/>
        <v>208283019.59690005</v>
      </c>
    </row>
    <row r="49" spans="1:23" ht="24.95" customHeight="1">
      <c r="A49" s="151"/>
      <c r="B49" s="146"/>
      <c r="C49" s="1">
        <v>2</v>
      </c>
      <c r="D49" s="5" t="s">
        <v>100</v>
      </c>
      <c r="E49" s="5">
        <v>91230064.211799994</v>
      </c>
      <c r="F49" s="5">
        <v>0</v>
      </c>
      <c r="G49" s="5">
        <v>2445840.5249999999</v>
      </c>
      <c r="H49" s="5">
        <v>2668972.5575999999</v>
      </c>
      <c r="I49" s="5">
        <v>370440.25780000002</v>
      </c>
      <c r="J49" s="5">
        <v>22118915.619899999</v>
      </c>
      <c r="K49" s="6">
        <f t="shared" si="0"/>
        <v>118834233.17210001</v>
      </c>
      <c r="L49" s="11"/>
      <c r="M49" s="143"/>
      <c r="N49" s="146"/>
      <c r="O49" s="12">
        <v>22</v>
      </c>
      <c r="P49" s="5" t="s">
        <v>482</v>
      </c>
      <c r="Q49" s="5">
        <v>113327183.03290001</v>
      </c>
      <c r="R49" s="5">
        <v>0</v>
      </c>
      <c r="S49" s="5">
        <v>3038255.1984999999</v>
      </c>
      <c r="T49" s="5">
        <v>3315432.7376999999</v>
      </c>
      <c r="U49" s="5">
        <v>460165.74969999999</v>
      </c>
      <c r="V49" s="5">
        <v>25395379.5385</v>
      </c>
      <c r="W49" s="6">
        <f t="shared" si="1"/>
        <v>145536416.25730002</v>
      </c>
    </row>
    <row r="50" spans="1:23" ht="24.95" customHeight="1">
      <c r="A50" s="151"/>
      <c r="B50" s="146"/>
      <c r="C50" s="1">
        <v>3</v>
      </c>
      <c r="D50" s="5" t="s">
        <v>101</v>
      </c>
      <c r="E50" s="5">
        <v>120449529.9086</v>
      </c>
      <c r="F50" s="5">
        <v>0</v>
      </c>
      <c r="G50" s="5">
        <v>3229202.3909</v>
      </c>
      <c r="H50" s="5">
        <v>3523799.8864000002</v>
      </c>
      <c r="I50" s="5">
        <v>489086.08470000001</v>
      </c>
      <c r="J50" s="5">
        <v>28891888.045000002</v>
      </c>
      <c r="K50" s="6">
        <f t="shared" si="0"/>
        <v>156583506.31560001</v>
      </c>
      <c r="L50" s="11"/>
      <c r="M50" s="143"/>
      <c r="N50" s="146"/>
      <c r="O50" s="12">
        <v>23</v>
      </c>
      <c r="P50" s="5" t="s">
        <v>483</v>
      </c>
      <c r="Q50" s="5">
        <v>107064146.29889999</v>
      </c>
      <c r="R50" s="5">
        <v>0</v>
      </c>
      <c r="S50" s="5">
        <v>2870345.7577999998</v>
      </c>
      <c r="T50" s="5">
        <v>3132205.0559999999</v>
      </c>
      <c r="U50" s="5">
        <v>434734.64909999998</v>
      </c>
      <c r="V50" s="5">
        <v>24288016.021499999</v>
      </c>
      <c r="W50" s="6">
        <f t="shared" si="1"/>
        <v>137789447.78329998</v>
      </c>
    </row>
    <row r="51" spans="1:23" ht="24.95" customHeight="1">
      <c r="A51" s="151"/>
      <c r="B51" s="146"/>
      <c r="C51" s="1">
        <v>4</v>
      </c>
      <c r="D51" s="5" t="s">
        <v>102</v>
      </c>
      <c r="E51" s="5">
        <v>92338245.716399997</v>
      </c>
      <c r="F51" s="5">
        <v>0</v>
      </c>
      <c r="G51" s="5">
        <v>2475550.4156999998</v>
      </c>
      <c r="H51" s="5">
        <v>2701392.8574000001</v>
      </c>
      <c r="I51" s="5">
        <v>374940.03580000001</v>
      </c>
      <c r="J51" s="5">
        <v>22968575.559900001</v>
      </c>
      <c r="K51" s="6">
        <f t="shared" si="0"/>
        <v>120858704.5852</v>
      </c>
      <c r="L51" s="11"/>
      <c r="M51" s="143"/>
      <c r="N51" s="146"/>
      <c r="O51" s="12">
        <v>24</v>
      </c>
      <c r="P51" s="5" t="s">
        <v>484</v>
      </c>
      <c r="Q51" s="5">
        <v>130241929.20039999</v>
      </c>
      <c r="R51" s="5">
        <v>0</v>
      </c>
      <c r="S51" s="5">
        <v>3491732.5910999998</v>
      </c>
      <c r="T51" s="5">
        <v>3810280.5022999998</v>
      </c>
      <c r="U51" s="5">
        <v>528848.18449999997</v>
      </c>
      <c r="V51" s="5">
        <v>30450106.410399999</v>
      </c>
      <c r="W51" s="6">
        <f t="shared" si="1"/>
        <v>168522896.88870001</v>
      </c>
    </row>
    <row r="52" spans="1:23" ht="24.95" customHeight="1">
      <c r="A52" s="151"/>
      <c r="B52" s="146"/>
      <c r="C52" s="1">
        <v>5</v>
      </c>
      <c r="D52" s="5" t="s">
        <v>103</v>
      </c>
      <c r="E52" s="5">
        <v>124087439.8168</v>
      </c>
      <c r="F52" s="5">
        <v>0</v>
      </c>
      <c r="G52" s="5">
        <v>3326733.2603000002</v>
      </c>
      <c r="H52" s="5">
        <v>3630228.4174000002</v>
      </c>
      <c r="I52" s="5">
        <v>503857.84100000001</v>
      </c>
      <c r="J52" s="5">
        <v>30107907.9036</v>
      </c>
      <c r="K52" s="6">
        <f t="shared" si="0"/>
        <v>161656167.23910001</v>
      </c>
      <c r="L52" s="11"/>
      <c r="M52" s="143"/>
      <c r="N52" s="146"/>
      <c r="O52" s="12">
        <v>25</v>
      </c>
      <c r="P52" s="5" t="s">
        <v>485</v>
      </c>
      <c r="Q52" s="5">
        <v>129606359.388</v>
      </c>
      <c r="R52" s="5">
        <v>0</v>
      </c>
      <c r="S52" s="5">
        <v>3474693.2256999998</v>
      </c>
      <c r="T52" s="5">
        <v>3791686.6494999998</v>
      </c>
      <c r="U52" s="5">
        <v>526267.44920000003</v>
      </c>
      <c r="V52" s="5">
        <v>29346128.956300002</v>
      </c>
      <c r="W52" s="6">
        <f t="shared" si="1"/>
        <v>166745135.66870001</v>
      </c>
    </row>
    <row r="53" spans="1:23" ht="24.95" customHeight="1">
      <c r="A53" s="151"/>
      <c r="B53" s="146"/>
      <c r="C53" s="1">
        <v>6</v>
      </c>
      <c r="D53" s="5" t="s">
        <v>104</v>
      </c>
      <c r="E53" s="5">
        <v>108156181.87450001</v>
      </c>
      <c r="F53" s="5">
        <v>0</v>
      </c>
      <c r="G53" s="5">
        <v>2899622.7828000002</v>
      </c>
      <c r="H53" s="5">
        <v>3164153</v>
      </c>
      <c r="I53" s="5">
        <v>439168.8665</v>
      </c>
      <c r="J53" s="5">
        <v>24832300.889400002</v>
      </c>
      <c r="K53" s="6">
        <f t="shared" si="0"/>
        <v>139491427.41320002</v>
      </c>
      <c r="L53" s="11"/>
      <c r="M53" s="143"/>
      <c r="N53" s="146"/>
      <c r="O53" s="12">
        <v>26</v>
      </c>
      <c r="P53" s="5" t="s">
        <v>486</v>
      </c>
      <c r="Q53" s="5">
        <v>122940945.92470001</v>
      </c>
      <c r="R53" s="5">
        <v>0</v>
      </c>
      <c r="S53" s="5">
        <v>3295996.2302999999</v>
      </c>
      <c r="T53" s="5">
        <v>3596687.2732000002</v>
      </c>
      <c r="U53" s="5">
        <v>499202.49530000001</v>
      </c>
      <c r="V53" s="5">
        <v>28986117.9058</v>
      </c>
      <c r="W53" s="6">
        <f t="shared" si="1"/>
        <v>159318949.82929999</v>
      </c>
    </row>
    <row r="54" spans="1:23" ht="24.95" customHeight="1">
      <c r="A54" s="151"/>
      <c r="B54" s="146"/>
      <c r="C54" s="1">
        <v>7</v>
      </c>
      <c r="D54" s="5" t="s">
        <v>105</v>
      </c>
      <c r="E54" s="5">
        <v>122667947.26270001</v>
      </c>
      <c r="F54" s="5">
        <v>0</v>
      </c>
      <c r="G54" s="5">
        <v>3288677.2483000001</v>
      </c>
      <c r="H54" s="5">
        <v>3588700.5865000002</v>
      </c>
      <c r="I54" s="5">
        <v>498093.98249999998</v>
      </c>
      <c r="J54" s="5">
        <v>28693984.758400001</v>
      </c>
      <c r="K54" s="6">
        <f t="shared" si="0"/>
        <v>158737403.83840001</v>
      </c>
      <c r="L54" s="11"/>
      <c r="M54" s="143"/>
      <c r="N54" s="146"/>
      <c r="O54" s="12">
        <v>27</v>
      </c>
      <c r="P54" s="5" t="s">
        <v>487</v>
      </c>
      <c r="Q54" s="5">
        <v>125522985.25319999</v>
      </c>
      <c r="R54" s="5">
        <v>0</v>
      </c>
      <c r="S54" s="5">
        <v>3365219.6433999999</v>
      </c>
      <c r="T54" s="5">
        <v>3672225.8818000001</v>
      </c>
      <c r="U54" s="5">
        <v>509686.8824</v>
      </c>
      <c r="V54" s="5">
        <v>28754414.454999998</v>
      </c>
      <c r="W54" s="6">
        <f t="shared" si="1"/>
        <v>161824532.11579999</v>
      </c>
    </row>
    <row r="55" spans="1:23" ht="24.95" customHeight="1">
      <c r="A55" s="151"/>
      <c r="B55" s="146"/>
      <c r="C55" s="1">
        <v>8</v>
      </c>
      <c r="D55" s="5" t="s">
        <v>106</v>
      </c>
      <c r="E55" s="5">
        <v>98287577.227799997</v>
      </c>
      <c r="F55" s="5">
        <v>0</v>
      </c>
      <c r="G55" s="5">
        <v>2635049.5482999999</v>
      </c>
      <c r="H55" s="5">
        <v>2875442.9654999999</v>
      </c>
      <c r="I55" s="5">
        <v>399097.33439999999</v>
      </c>
      <c r="J55" s="5">
        <v>23016040.9067</v>
      </c>
      <c r="K55" s="6">
        <f t="shared" si="0"/>
        <v>127213207.98269999</v>
      </c>
      <c r="L55" s="11"/>
      <c r="M55" s="143"/>
      <c r="N55" s="146"/>
      <c r="O55" s="12">
        <v>28</v>
      </c>
      <c r="P55" s="5" t="s">
        <v>488</v>
      </c>
      <c r="Q55" s="5">
        <v>105729840.7696</v>
      </c>
      <c r="R55" s="5">
        <v>0</v>
      </c>
      <c r="S55" s="5">
        <v>2834573.5750000002</v>
      </c>
      <c r="T55" s="5">
        <v>3093169.4060999998</v>
      </c>
      <c r="U55" s="5">
        <v>429316.69300000003</v>
      </c>
      <c r="V55" s="5">
        <v>25258969.573800001</v>
      </c>
      <c r="W55" s="6">
        <f t="shared" si="1"/>
        <v>137345870.01750001</v>
      </c>
    </row>
    <row r="56" spans="1:23" ht="24.95" customHeight="1">
      <c r="A56" s="151"/>
      <c r="B56" s="146"/>
      <c r="C56" s="1">
        <v>9</v>
      </c>
      <c r="D56" s="5" t="s">
        <v>107</v>
      </c>
      <c r="E56" s="5">
        <v>114066134.1953</v>
      </c>
      <c r="F56" s="5">
        <v>0</v>
      </c>
      <c r="G56" s="5">
        <v>3058066.1754000001</v>
      </c>
      <c r="H56" s="5">
        <v>3337051.0539000002</v>
      </c>
      <c r="I56" s="5">
        <v>463166.26559999998</v>
      </c>
      <c r="J56" s="5">
        <v>26748026.4714</v>
      </c>
      <c r="K56" s="6">
        <f t="shared" si="0"/>
        <v>147672444.16159999</v>
      </c>
      <c r="L56" s="11"/>
      <c r="M56" s="143"/>
      <c r="N56" s="146"/>
      <c r="O56" s="12">
        <v>29</v>
      </c>
      <c r="P56" s="5" t="s">
        <v>489</v>
      </c>
      <c r="Q56" s="5">
        <v>126512443.7413</v>
      </c>
      <c r="R56" s="5">
        <v>0</v>
      </c>
      <c r="S56" s="5">
        <v>3391746.6187999998</v>
      </c>
      <c r="T56" s="5">
        <v>3701172.8914999999</v>
      </c>
      <c r="U56" s="5">
        <v>513704.58500000002</v>
      </c>
      <c r="V56" s="5">
        <v>28668553.572900001</v>
      </c>
      <c r="W56" s="6">
        <f t="shared" si="1"/>
        <v>162787621.4095</v>
      </c>
    </row>
    <row r="57" spans="1:23" ht="24.95" customHeight="1">
      <c r="A57" s="151"/>
      <c r="B57" s="146"/>
      <c r="C57" s="1">
        <v>10</v>
      </c>
      <c r="D57" s="5" t="s">
        <v>108</v>
      </c>
      <c r="E57" s="5">
        <v>124098673.32889999</v>
      </c>
      <c r="F57" s="5">
        <v>0</v>
      </c>
      <c r="G57" s="5">
        <v>3327034.4260999998</v>
      </c>
      <c r="H57" s="5">
        <v>3630557.0583000001</v>
      </c>
      <c r="I57" s="5">
        <v>503903.45480000001</v>
      </c>
      <c r="J57" s="5">
        <v>29924818.642499998</v>
      </c>
      <c r="K57" s="6">
        <f t="shared" si="0"/>
        <v>161484986.91060001</v>
      </c>
      <c r="L57" s="11"/>
      <c r="M57" s="143"/>
      <c r="N57" s="146"/>
      <c r="O57" s="12">
        <v>30</v>
      </c>
      <c r="P57" s="5" t="s">
        <v>490</v>
      </c>
      <c r="Q57" s="5">
        <v>114121838.9305</v>
      </c>
      <c r="R57" s="5">
        <v>0</v>
      </c>
      <c r="S57" s="5">
        <v>3059559.5965</v>
      </c>
      <c r="T57" s="5">
        <v>3338680.7185</v>
      </c>
      <c r="U57" s="5">
        <v>463392.45510000002</v>
      </c>
      <c r="V57" s="5">
        <v>27581990.1569</v>
      </c>
      <c r="W57" s="6">
        <f t="shared" si="1"/>
        <v>148565461.85749999</v>
      </c>
    </row>
    <row r="58" spans="1:23" ht="24.95" customHeight="1">
      <c r="A58" s="151"/>
      <c r="B58" s="146"/>
      <c r="C58" s="1">
        <v>11</v>
      </c>
      <c r="D58" s="5" t="s">
        <v>109</v>
      </c>
      <c r="E58" s="5">
        <v>95509775.370000005</v>
      </c>
      <c r="F58" s="5">
        <v>0</v>
      </c>
      <c r="G58" s="5">
        <v>2560577.8221999998</v>
      </c>
      <c r="H58" s="5">
        <v>2794177.2447000002</v>
      </c>
      <c r="I58" s="5">
        <v>387818.05219999998</v>
      </c>
      <c r="J58" s="5">
        <v>22868444.8411</v>
      </c>
      <c r="K58" s="6">
        <f t="shared" si="0"/>
        <v>124120793.33020002</v>
      </c>
      <c r="L58" s="11"/>
      <c r="M58" s="143"/>
      <c r="N58" s="146"/>
      <c r="O58" s="12">
        <v>31</v>
      </c>
      <c r="P58" s="5" t="s">
        <v>491</v>
      </c>
      <c r="Q58" s="5">
        <v>118240229.1925</v>
      </c>
      <c r="R58" s="5">
        <v>0</v>
      </c>
      <c r="S58" s="5">
        <v>3169971.9467000002</v>
      </c>
      <c r="T58" s="5">
        <v>3459165.8972</v>
      </c>
      <c r="U58" s="5">
        <v>480115.20500000002</v>
      </c>
      <c r="V58" s="5">
        <v>26512115.1941</v>
      </c>
      <c r="W58" s="6">
        <f t="shared" si="1"/>
        <v>151861597.4355</v>
      </c>
    </row>
    <row r="59" spans="1:23" ht="24.95" customHeight="1">
      <c r="A59" s="151"/>
      <c r="B59" s="146"/>
      <c r="C59" s="1">
        <v>12</v>
      </c>
      <c r="D59" s="5" t="s">
        <v>110</v>
      </c>
      <c r="E59" s="5">
        <v>112970901.7729</v>
      </c>
      <c r="F59" s="5">
        <v>0</v>
      </c>
      <c r="G59" s="5">
        <v>3028703.4443000001</v>
      </c>
      <c r="H59" s="5">
        <v>3305009.5847999998</v>
      </c>
      <c r="I59" s="5">
        <v>458719.0674</v>
      </c>
      <c r="J59" s="5">
        <v>26433787.736200001</v>
      </c>
      <c r="K59" s="6">
        <f t="shared" si="0"/>
        <v>146197121.6056</v>
      </c>
      <c r="L59" s="11"/>
      <c r="M59" s="143"/>
      <c r="N59" s="146"/>
      <c r="O59" s="12">
        <v>32</v>
      </c>
      <c r="P59" s="5" t="s">
        <v>492</v>
      </c>
      <c r="Q59" s="5">
        <v>126869338.6328</v>
      </c>
      <c r="R59" s="5">
        <v>0</v>
      </c>
      <c r="S59" s="5">
        <v>3401314.8242000001</v>
      </c>
      <c r="T59" s="5">
        <v>3711613.9964000001</v>
      </c>
      <c r="U59" s="5">
        <v>515153.75890000002</v>
      </c>
      <c r="V59" s="5">
        <v>29398068.7434</v>
      </c>
      <c r="W59" s="6">
        <f t="shared" si="1"/>
        <v>163895489.95570001</v>
      </c>
    </row>
    <row r="60" spans="1:23" ht="24.95" customHeight="1">
      <c r="A60" s="151"/>
      <c r="B60" s="146"/>
      <c r="C60" s="1">
        <v>13</v>
      </c>
      <c r="D60" s="5" t="s">
        <v>111</v>
      </c>
      <c r="E60" s="5">
        <v>113002753.1409</v>
      </c>
      <c r="F60" s="5">
        <v>0</v>
      </c>
      <c r="G60" s="5">
        <v>3029557.3664000002</v>
      </c>
      <c r="H60" s="5">
        <v>3305941.4095000001</v>
      </c>
      <c r="I60" s="5">
        <v>458848.40010000003</v>
      </c>
      <c r="J60" s="5">
        <v>26440983.119899999</v>
      </c>
      <c r="K60" s="6">
        <f t="shared" si="0"/>
        <v>146238083.4368</v>
      </c>
      <c r="L60" s="11"/>
      <c r="M60" s="143"/>
      <c r="N60" s="146"/>
      <c r="O60" s="12">
        <v>33</v>
      </c>
      <c r="P60" s="5" t="s">
        <v>493</v>
      </c>
      <c r="Q60" s="5">
        <v>122960288.1732</v>
      </c>
      <c r="R60" s="5">
        <v>0</v>
      </c>
      <c r="S60" s="5">
        <v>3296514.7880000002</v>
      </c>
      <c r="T60" s="5">
        <v>3597253.1384999999</v>
      </c>
      <c r="U60" s="5">
        <v>499281.03460000001</v>
      </c>
      <c r="V60" s="5">
        <v>26586910.906100001</v>
      </c>
      <c r="W60" s="6">
        <f t="shared" si="1"/>
        <v>156940248.0404</v>
      </c>
    </row>
    <row r="61" spans="1:23" ht="24.95" customHeight="1">
      <c r="A61" s="151"/>
      <c r="B61" s="146"/>
      <c r="C61" s="1">
        <v>14</v>
      </c>
      <c r="D61" s="5" t="s">
        <v>112</v>
      </c>
      <c r="E61" s="5">
        <v>116545529.48710001</v>
      </c>
      <c r="F61" s="5">
        <v>0</v>
      </c>
      <c r="G61" s="5">
        <v>3124537.7442000001</v>
      </c>
      <c r="H61" s="5">
        <v>3409586.7694999999</v>
      </c>
      <c r="I61" s="5">
        <v>473233.86599999998</v>
      </c>
      <c r="J61" s="5">
        <v>27109367.761</v>
      </c>
      <c r="K61" s="6">
        <f t="shared" si="0"/>
        <v>150662255.62780002</v>
      </c>
      <c r="L61" s="11"/>
      <c r="M61" s="144"/>
      <c r="N61" s="147"/>
      <c r="O61" s="12">
        <v>34</v>
      </c>
      <c r="P61" s="5" t="s">
        <v>494</v>
      </c>
      <c r="Q61" s="5">
        <v>120511171.02320001</v>
      </c>
      <c r="R61" s="5">
        <v>0</v>
      </c>
      <c r="S61" s="5">
        <v>3230854.9638</v>
      </c>
      <c r="T61" s="5">
        <v>3525603.2222000002</v>
      </c>
      <c r="U61" s="5">
        <v>489336.37880000001</v>
      </c>
      <c r="V61" s="5">
        <v>27642395.101399999</v>
      </c>
      <c r="W61" s="6">
        <f t="shared" si="1"/>
        <v>155399360.68940002</v>
      </c>
    </row>
    <row r="62" spans="1:23" ht="24.95" customHeight="1">
      <c r="A62" s="151"/>
      <c r="B62" s="146"/>
      <c r="C62" s="1">
        <v>15</v>
      </c>
      <c r="D62" s="5" t="s">
        <v>113</v>
      </c>
      <c r="E62" s="5">
        <v>106475762.5179</v>
      </c>
      <c r="F62" s="5">
        <v>0</v>
      </c>
      <c r="G62" s="5">
        <v>2854571.4304999998</v>
      </c>
      <c r="H62" s="5">
        <v>3114991.6496000001</v>
      </c>
      <c r="I62" s="5">
        <v>432345.51299999998</v>
      </c>
      <c r="J62" s="5">
        <v>24456085.109000001</v>
      </c>
      <c r="K62" s="6">
        <f t="shared" si="0"/>
        <v>137333756.22</v>
      </c>
      <c r="L62" s="11"/>
      <c r="M62" s="18"/>
      <c r="N62" s="148" t="s">
        <v>831</v>
      </c>
      <c r="O62" s="149"/>
      <c r="P62" s="150"/>
      <c r="Q62" s="14">
        <f t="shared" ref="Q62:R62" si="6">SUM(Q28:Q61)</f>
        <v>4279350925.9325004</v>
      </c>
      <c r="R62" s="14">
        <f t="shared" si="6"/>
        <v>0</v>
      </c>
      <c r="S62" s="14">
        <f>SUM(S28:S61)</f>
        <v>114727639.46769997</v>
      </c>
      <c r="T62" s="14">
        <f>SUM(T28:T61)</f>
        <v>125194148.27260001</v>
      </c>
      <c r="U62" s="14">
        <f>SUM(U28:U61)</f>
        <v>17376331.736700002</v>
      </c>
      <c r="V62" s="14">
        <f t="shared" ref="V62" si="7">SUM(V28:V61)</f>
        <v>971967673.17790008</v>
      </c>
      <c r="W62" s="8">
        <f>Q62+R62+S62+T62+U62+V62</f>
        <v>5508616718.5874004</v>
      </c>
    </row>
    <row r="63" spans="1:23" ht="24.95" customHeight="1">
      <c r="A63" s="151"/>
      <c r="B63" s="146"/>
      <c r="C63" s="1">
        <v>16</v>
      </c>
      <c r="D63" s="5" t="s">
        <v>114</v>
      </c>
      <c r="E63" s="5">
        <v>108717117.3319</v>
      </c>
      <c r="F63" s="5">
        <v>0</v>
      </c>
      <c r="G63" s="5">
        <v>2914661.2318000002</v>
      </c>
      <c r="H63" s="5">
        <v>3180563.3944999999</v>
      </c>
      <c r="I63" s="5">
        <v>441446.54849999998</v>
      </c>
      <c r="J63" s="5">
        <v>26139260.7245</v>
      </c>
      <c r="K63" s="6">
        <f t="shared" si="0"/>
        <v>141393049.23120001</v>
      </c>
      <c r="L63" s="11"/>
      <c r="M63" s="142">
        <v>21</v>
      </c>
      <c r="N63" s="145" t="s">
        <v>44</v>
      </c>
      <c r="O63" s="12">
        <v>1</v>
      </c>
      <c r="P63" s="5" t="s">
        <v>495</v>
      </c>
      <c r="Q63" s="5">
        <v>96488937.308599994</v>
      </c>
      <c r="R63" s="5">
        <v>0</v>
      </c>
      <c r="S63" s="5">
        <v>2586828.7513000001</v>
      </c>
      <c r="T63" s="5">
        <v>2822823.0246000001</v>
      </c>
      <c r="U63" s="5">
        <v>391793.94549999997</v>
      </c>
      <c r="V63" s="5">
        <v>22345034.5484</v>
      </c>
      <c r="W63" s="6">
        <f t="shared" si="1"/>
        <v>124635417.5784</v>
      </c>
    </row>
    <row r="64" spans="1:23" ht="24.95" customHeight="1">
      <c r="A64" s="151"/>
      <c r="B64" s="146"/>
      <c r="C64" s="1">
        <v>17</v>
      </c>
      <c r="D64" s="5" t="s">
        <v>115</v>
      </c>
      <c r="E64" s="5">
        <v>101480966.5896</v>
      </c>
      <c r="F64" s="5">
        <v>0</v>
      </c>
      <c r="G64" s="5">
        <v>2720663.0046000001</v>
      </c>
      <c r="H64" s="5">
        <v>2968866.8673999999</v>
      </c>
      <c r="I64" s="5">
        <v>412064.11229999998</v>
      </c>
      <c r="J64" s="5">
        <v>24747286.5231</v>
      </c>
      <c r="K64" s="6">
        <f t="shared" si="0"/>
        <v>132329847.097</v>
      </c>
      <c r="L64" s="11"/>
      <c r="M64" s="143"/>
      <c r="N64" s="146"/>
      <c r="O64" s="12">
        <v>2</v>
      </c>
      <c r="P64" s="5" t="s">
        <v>496</v>
      </c>
      <c r="Q64" s="5">
        <v>157659102.65270001</v>
      </c>
      <c r="R64" s="5">
        <v>0</v>
      </c>
      <c r="S64" s="5">
        <v>4226775.7426000005</v>
      </c>
      <c r="T64" s="5">
        <v>4612381.0399000002</v>
      </c>
      <c r="U64" s="5">
        <v>640175.79220000003</v>
      </c>
      <c r="V64" s="5">
        <v>29483399.445599999</v>
      </c>
      <c r="W64" s="6">
        <f t="shared" si="1"/>
        <v>196621834.67300001</v>
      </c>
    </row>
    <row r="65" spans="1:23" ht="24.95" customHeight="1">
      <c r="A65" s="151"/>
      <c r="B65" s="146"/>
      <c r="C65" s="1">
        <v>18</v>
      </c>
      <c r="D65" s="5" t="s">
        <v>116</v>
      </c>
      <c r="E65" s="5">
        <v>126080419.5917</v>
      </c>
      <c r="F65" s="5">
        <v>0</v>
      </c>
      <c r="G65" s="5">
        <v>3380164.2289</v>
      </c>
      <c r="H65" s="5">
        <v>3688533.8495999998</v>
      </c>
      <c r="I65" s="5">
        <v>511950.3481</v>
      </c>
      <c r="J65" s="5">
        <v>29223178.025899999</v>
      </c>
      <c r="K65" s="6">
        <f t="shared" si="0"/>
        <v>162884246.0442</v>
      </c>
      <c r="L65" s="11"/>
      <c r="M65" s="143"/>
      <c r="N65" s="146"/>
      <c r="O65" s="12">
        <v>3</v>
      </c>
      <c r="P65" s="5" t="s">
        <v>497</v>
      </c>
      <c r="Q65" s="5">
        <v>132794962.1693</v>
      </c>
      <c r="R65" s="5">
        <v>0</v>
      </c>
      <c r="S65" s="5">
        <v>3560178.3557000002</v>
      </c>
      <c r="T65" s="5">
        <v>3884970.5181</v>
      </c>
      <c r="U65" s="5">
        <v>539214.79110000003</v>
      </c>
      <c r="V65" s="5">
        <v>30175970.250700001</v>
      </c>
      <c r="W65" s="6">
        <f t="shared" si="1"/>
        <v>170955296.08489999</v>
      </c>
    </row>
    <row r="66" spans="1:23" ht="24.95" customHeight="1">
      <c r="A66" s="151"/>
      <c r="B66" s="146"/>
      <c r="C66" s="1">
        <v>19</v>
      </c>
      <c r="D66" s="5" t="s">
        <v>117</v>
      </c>
      <c r="E66" s="5">
        <v>105204775.193</v>
      </c>
      <c r="F66" s="5">
        <v>0</v>
      </c>
      <c r="G66" s="5">
        <v>2820496.7826999999</v>
      </c>
      <c r="H66" s="5">
        <v>3077808.3996000001</v>
      </c>
      <c r="I66" s="5">
        <v>427184.66090000002</v>
      </c>
      <c r="J66" s="5">
        <v>25025366.9432</v>
      </c>
      <c r="K66" s="6">
        <f t="shared" si="0"/>
        <v>136555631.97940001</v>
      </c>
      <c r="L66" s="11"/>
      <c r="M66" s="143"/>
      <c r="N66" s="146"/>
      <c r="O66" s="12">
        <v>4</v>
      </c>
      <c r="P66" s="5" t="s">
        <v>498</v>
      </c>
      <c r="Q66" s="5">
        <v>109644604.8075</v>
      </c>
      <c r="R66" s="5">
        <v>0</v>
      </c>
      <c r="S66" s="5">
        <v>2939526.7897999999</v>
      </c>
      <c r="T66" s="5">
        <v>3207697.4169999999</v>
      </c>
      <c r="U66" s="5">
        <v>445212.61729999998</v>
      </c>
      <c r="V66" s="5">
        <v>25447756.592300002</v>
      </c>
      <c r="W66" s="6">
        <f t="shared" si="1"/>
        <v>141684798.22390002</v>
      </c>
    </row>
    <row r="67" spans="1:23" ht="24.95" customHeight="1">
      <c r="A67" s="151"/>
      <c r="B67" s="146"/>
      <c r="C67" s="1">
        <v>20</v>
      </c>
      <c r="D67" s="5" t="s">
        <v>118</v>
      </c>
      <c r="E67" s="5">
        <v>110692964.5624</v>
      </c>
      <c r="F67" s="5">
        <v>0</v>
      </c>
      <c r="G67" s="5">
        <v>2967632.8840000001</v>
      </c>
      <c r="H67" s="5">
        <v>3238367.6071000001</v>
      </c>
      <c r="I67" s="5">
        <v>449469.48879999999</v>
      </c>
      <c r="J67" s="5">
        <v>26211698.285599999</v>
      </c>
      <c r="K67" s="6">
        <f t="shared" si="0"/>
        <v>143560132.82789999</v>
      </c>
      <c r="L67" s="11"/>
      <c r="M67" s="143"/>
      <c r="N67" s="146"/>
      <c r="O67" s="12">
        <v>5</v>
      </c>
      <c r="P67" s="5" t="s">
        <v>499</v>
      </c>
      <c r="Q67" s="5">
        <v>146025240.06439999</v>
      </c>
      <c r="R67" s="5">
        <v>0</v>
      </c>
      <c r="S67" s="5">
        <v>3914876.6683</v>
      </c>
      <c r="T67" s="5">
        <v>4272027.6678999998</v>
      </c>
      <c r="U67" s="5">
        <v>592936.41890000005</v>
      </c>
      <c r="V67" s="5">
        <v>32735652.448199999</v>
      </c>
      <c r="W67" s="6">
        <f t="shared" si="1"/>
        <v>187540733.26769999</v>
      </c>
    </row>
    <row r="68" spans="1:23" ht="24.95" customHeight="1">
      <c r="A68" s="151"/>
      <c r="B68" s="146"/>
      <c r="C68" s="1">
        <v>21</v>
      </c>
      <c r="D68" s="5" t="s">
        <v>119</v>
      </c>
      <c r="E68" s="5">
        <v>115136760.6239</v>
      </c>
      <c r="F68" s="5">
        <v>0</v>
      </c>
      <c r="G68" s="5">
        <v>3086769.23</v>
      </c>
      <c r="H68" s="5">
        <v>3368372.6645999998</v>
      </c>
      <c r="I68" s="5">
        <v>467513.55109999998</v>
      </c>
      <c r="J68" s="5">
        <v>27424029.7542</v>
      </c>
      <c r="K68" s="6">
        <f t="shared" si="0"/>
        <v>149483445.8238</v>
      </c>
      <c r="L68" s="11"/>
      <c r="M68" s="143"/>
      <c r="N68" s="146"/>
      <c r="O68" s="12">
        <v>6</v>
      </c>
      <c r="P68" s="5" t="s">
        <v>500</v>
      </c>
      <c r="Q68" s="5">
        <v>178653047.78600001</v>
      </c>
      <c r="R68" s="5">
        <v>0</v>
      </c>
      <c r="S68" s="5">
        <v>4789614.7829</v>
      </c>
      <c r="T68" s="5">
        <v>5226567.426</v>
      </c>
      <c r="U68" s="5">
        <v>725421.84030000004</v>
      </c>
      <c r="V68" s="5">
        <v>34586075.387599997</v>
      </c>
      <c r="W68" s="6">
        <f t="shared" si="1"/>
        <v>223980727.22280002</v>
      </c>
    </row>
    <row r="69" spans="1:23" ht="24.95" customHeight="1">
      <c r="A69" s="151"/>
      <c r="B69" s="146"/>
      <c r="C69" s="1">
        <v>22</v>
      </c>
      <c r="D69" s="5" t="s">
        <v>120</v>
      </c>
      <c r="E69" s="5">
        <v>98963059.246800005</v>
      </c>
      <c r="F69" s="5">
        <v>0</v>
      </c>
      <c r="G69" s="5">
        <v>2653158.9435999999</v>
      </c>
      <c r="H69" s="5">
        <v>2895204.4660999998</v>
      </c>
      <c r="I69" s="5">
        <v>401840.13339999999</v>
      </c>
      <c r="J69" s="5">
        <v>24750007.466499999</v>
      </c>
      <c r="K69" s="6">
        <f t="shared" si="0"/>
        <v>129663270.2564</v>
      </c>
      <c r="L69" s="11"/>
      <c r="M69" s="143"/>
      <c r="N69" s="146"/>
      <c r="O69" s="12">
        <v>7</v>
      </c>
      <c r="P69" s="5" t="s">
        <v>501</v>
      </c>
      <c r="Q69" s="5">
        <v>121711377.5677</v>
      </c>
      <c r="R69" s="5">
        <v>0</v>
      </c>
      <c r="S69" s="5">
        <v>3263032.0079999999</v>
      </c>
      <c r="T69" s="5">
        <v>3560715.7519</v>
      </c>
      <c r="U69" s="5">
        <v>494209.82510000002</v>
      </c>
      <c r="V69" s="5">
        <v>25700139.213300001</v>
      </c>
      <c r="W69" s="6">
        <f t="shared" si="1"/>
        <v>154729474.366</v>
      </c>
    </row>
    <row r="70" spans="1:23" ht="24.95" customHeight="1">
      <c r="A70" s="151"/>
      <c r="B70" s="146"/>
      <c r="C70" s="1">
        <v>23</v>
      </c>
      <c r="D70" s="5" t="s">
        <v>121</v>
      </c>
      <c r="E70" s="5">
        <v>103336685.3724</v>
      </c>
      <c r="F70" s="5">
        <v>0</v>
      </c>
      <c r="G70" s="5">
        <v>2770414.0624000002</v>
      </c>
      <c r="H70" s="5">
        <v>3023156.6735999999</v>
      </c>
      <c r="I70" s="5">
        <v>419599.27020000003</v>
      </c>
      <c r="J70" s="5">
        <v>25917957.324299999</v>
      </c>
      <c r="K70" s="6">
        <f t="shared" si="0"/>
        <v>135467812.70289999</v>
      </c>
      <c r="L70" s="11"/>
      <c r="M70" s="143"/>
      <c r="N70" s="146"/>
      <c r="O70" s="12">
        <v>8</v>
      </c>
      <c r="P70" s="5" t="s">
        <v>502</v>
      </c>
      <c r="Q70" s="5">
        <v>129300662.0192</v>
      </c>
      <c r="R70" s="5">
        <v>0</v>
      </c>
      <c r="S70" s="5">
        <v>3466497.6049000002</v>
      </c>
      <c r="T70" s="5">
        <v>3782743.3489000001</v>
      </c>
      <c r="U70" s="5">
        <v>525026.16310000001</v>
      </c>
      <c r="V70" s="5">
        <v>27079476.144000001</v>
      </c>
      <c r="W70" s="6">
        <f t="shared" si="1"/>
        <v>164154405.28009999</v>
      </c>
    </row>
    <row r="71" spans="1:23" ht="24.95" customHeight="1">
      <c r="A71" s="151"/>
      <c r="B71" s="146"/>
      <c r="C71" s="1">
        <v>24</v>
      </c>
      <c r="D71" s="5" t="s">
        <v>122</v>
      </c>
      <c r="E71" s="5">
        <v>105845828.7861</v>
      </c>
      <c r="F71" s="5">
        <v>0</v>
      </c>
      <c r="G71" s="5">
        <v>2837683.1660000002</v>
      </c>
      <c r="H71" s="5">
        <v>3096562.6825999999</v>
      </c>
      <c r="I71" s="5">
        <v>429787.66310000001</v>
      </c>
      <c r="J71" s="5">
        <v>23746523.523699999</v>
      </c>
      <c r="K71" s="6">
        <f t="shared" si="0"/>
        <v>135956385.8215</v>
      </c>
      <c r="L71" s="11"/>
      <c r="M71" s="143"/>
      <c r="N71" s="146"/>
      <c r="O71" s="12">
        <v>9</v>
      </c>
      <c r="P71" s="5" t="s">
        <v>503</v>
      </c>
      <c r="Q71" s="5">
        <v>160632010.41460001</v>
      </c>
      <c r="R71" s="5">
        <v>0</v>
      </c>
      <c r="S71" s="5">
        <v>4306478.1777999997</v>
      </c>
      <c r="T71" s="5">
        <v>4699354.6632000003</v>
      </c>
      <c r="U71" s="5">
        <v>652247.30310000002</v>
      </c>
      <c r="V71" s="5">
        <v>34391558.163900003</v>
      </c>
      <c r="W71" s="6">
        <f t="shared" si="1"/>
        <v>204681648.72259998</v>
      </c>
    </row>
    <row r="72" spans="1:23" ht="24.95" customHeight="1">
      <c r="A72" s="151"/>
      <c r="B72" s="146"/>
      <c r="C72" s="1">
        <v>25</v>
      </c>
      <c r="D72" s="5" t="s">
        <v>123</v>
      </c>
      <c r="E72" s="5">
        <v>124709833.9285</v>
      </c>
      <c r="F72" s="5">
        <v>0</v>
      </c>
      <c r="G72" s="5">
        <v>3343419.3906</v>
      </c>
      <c r="H72" s="5">
        <v>3648436.8097000001</v>
      </c>
      <c r="I72" s="5">
        <v>506385.07630000002</v>
      </c>
      <c r="J72" s="5">
        <v>28897753.189800002</v>
      </c>
      <c r="K72" s="6">
        <f t="shared" si="0"/>
        <v>161105828.39489999</v>
      </c>
      <c r="L72" s="11"/>
      <c r="M72" s="143"/>
      <c r="N72" s="146"/>
      <c r="O72" s="12">
        <v>10</v>
      </c>
      <c r="P72" s="5" t="s">
        <v>504</v>
      </c>
      <c r="Q72" s="5">
        <v>111849251.476</v>
      </c>
      <c r="R72" s="5">
        <v>0</v>
      </c>
      <c r="S72" s="5">
        <v>2998632.4608999998</v>
      </c>
      <c r="T72" s="5">
        <v>3272195.2500999998</v>
      </c>
      <c r="U72" s="5">
        <v>454164.5992</v>
      </c>
      <c r="V72" s="5">
        <v>25685083.326200001</v>
      </c>
      <c r="W72" s="6">
        <f t="shared" si="1"/>
        <v>144259327.1124</v>
      </c>
    </row>
    <row r="73" spans="1:23" ht="24.95" customHeight="1">
      <c r="A73" s="151"/>
      <c r="B73" s="146"/>
      <c r="C73" s="1">
        <v>26</v>
      </c>
      <c r="D73" s="5" t="s">
        <v>124</v>
      </c>
      <c r="E73" s="5">
        <v>92897191.8785</v>
      </c>
      <c r="F73" s="5">
        <v>0</v>
      </c>
      <c r="G73" s="5">
        <v>2490535.5326</v>
      </c>
      <c r="H73" s="5">
        <v>2717745.0542000001</v>
      </c>
      <c r="I73" s="5">
        <v>377209.64030000003</v>
      </c>
      <c r="J73" s="5">
        <v>21679634.416900001</v>
      </c>
      <c r="K73" s="6">
        <f t="shared" ref="K73:K136" si="8">E73+F73+G73+H73+I73+J73</f>
        <v>120162316.52250001</v>
      </c>
      <c r="L73" s="11"/>
      <c r="M73" s="143"/>
      <c r="N73" s="146"/>
      <c r="O73" s="12">
        <v>11</v>
      </c>
      <c r="P73" s="5" t="s">
        <v>505</v>
      </c>
      <c r="Q73" s="5">
        <v>118142000.5309</v>
      </c>
      <c r="R73" s="5">
        <v>0</v>
      </c>
      <c r="S73" s="5">
        <v>3167338.4767</v>
      </c>
      <c r="T73" s="5">
        <v>3456292.1779</v>
      </c>
      <c r="U73" s="5">
        <v>479716.3469</v>
      </c>
      <c r="V73" s="5">
        <v>27487375.7993</v>
      </c>
      <c r="W73" s="6">
        <f t="shared" ref="W73:W136" si="9">Q73+R73+S73+T73+U73+V73</f>
        <v>152732723.3317</v>
      </c>
    </row>
    <row r="74" spans="1:23" ht="24.95" customHeight="1">
      <c r="A74" s="151"/>
      <c r="B74" s="146"/>
      <c r="C74" s="1">
        <v>27</v>
      </c>
      <c r="D74" s="5" t="s">
        <v>125</v>
      </c>
      <c r="E74" s="5">
        <v>113985613.0667</v>
      </c>
      <c r="F74" s="5">
        <v>0</v>
      </c>
      <c r="G74" s="5">
        <v>3055907.4371000002</v>
      </c>
      <c r="H74" s="5">
        <v>3334695.3755999999</v>
      </c>
      <c r="I74" s="5">
        <v>462839.30910000001</v>
      </c>
      <c r="J74" s="5">
        <v>26139260.7245</v>
      </c>
      <c r="K74" s="6">
        <f t="shared" si="8"/>
        <v>146978315.91299999</v>
      </c>
      <c r="L74" s="11"/>
      <c r="M74" s="143"/>
      <c r="N74" s="146"/>
      <c r="O74" s="12">
        <v>12</v>
      </c>
      <c r="P74" s="5" t="s">
        <v>506</v>
      </c>
      <c r="Q74" s="5">
        <v>130336306.33230001</v>
      </c>
      <c r="R74" s="5">
        <v>0</v>
      </c>
      <c r="S74" s="5">
        <v>3494262.8032</v>
      </c>
      <c r="T74" s="5">
        <v>3813041.5436</v>
      </c>
      <c r="U74" s="5">
        <v>529231.40339999995</v>
      </c>
      <c r="V74" s="5">
        <v>30047057.996800002</v>
      </c>
      <c r="W74" s="6">
        <f t="shared" si="9"/>
        <v>168219900.07930002</v>
      </c>
    </row>
    <row r="75" spans="1:23" ht="24.95" customHeight="1">
      <c r="A75" s="151"/>
      <c r="B75" s="146"/>
      <c r="C75" s="1">
        <v>28</v>
      </c>
      <c r="D75" s="5" t="s">
        <v>126</v>
      </c>
      <c r="E75" s="5">
        <v>92930273.704300001</v>
      </c>
      <c r="F75" s="5">
        <v>0</v>
      </c>
      <c r="G75" s="5">
        <v>2491422.4427</v>
      </c>
      <c r="H75" s="5">
        <v>2718712.8764</v>
      </c>
      <c r="I75" s="5">
        <v>377343.9693</v>
      </c>
      <c r="J75" s="5">
        <v>22309865.384399999</v>
      </c>
      <c r="K75" s="6">
        <f t="shared" si="8"/>
        <v>120827618.37709999</v>
      </c>
      <c r="L75" s="11"/>
      <c r="M75" s="143"/>
      <c r="N75" s="146"/>
      <c r="O75" s="12">
        <v>13</v>
      </c>
      <c r="P75" s="5" t="s">
        <v>507</v>
      </c>
      <c r="Q75" s="5">
        <v>108468276.4698</v>
      </c>
      <c r="R75" s="5">
        <v>0</v>
      </c>
      <c r="S75" s="5">
        <v>2907989.9106000001</v>
      </c>
      <c r="T75" s="5">
        <v>3173283.4539999999</v>
      </c>
      <c r="U75" s="5">
        <v>440436.1286</v>
      </c>
      <c r="V75" s="5">
        <v>23519877.462900002</v>
      </c>
      <c r="W75" s="6">
        <f t="shared" si="9"/>
        <v>138509863.42590001</v>
      </c>
    </row>
    <row r="76" spans="1:23" ht="24.95" customHeight="1">
      <c r="A76" s="151"/>
      <c r="B76" s="146"/>
      <c r="C76" s="1">
        <v>29</v>
      </c>
      <c r="D76" s="5" t="s">
        <v>127</v>
      </c>
      <c r="E76" s="5">
        <v>121195995.6689</v>
      </c>
      <c r="F76" s="5">
        <v>0</v>
      </c>
      <c r="G76" s="5">
        <v>3249214.8311000001</v>
      </c>
      <c r="H76" s="5">
        <v>3545638.0452000001</v>
      </c>
      <c r="I76" s="5">
        <v>492117.11359999998</v>
      </c>
      <c r="J76" s="5">
        <v>25611216.299800001</v>
      </c>
      <c r="K76" s="6">
        <f t="shared" si="8"/>
        <v>154094181.95860001</v>
      </c>
      <c r="L76" s="11"/>
      <c r="M76" s="143"/>
      <c r="N76" s="146"/>
      <c r="O76" s="12">
        <v>14</v>
      </c>
      <c r="P76" s="5" t="s">
        <v>508</v>
      </c>
      <c r="Q76" s="5">
        <v>124474435.9788</v>
      </c>
      <c r="R76" s="5">
        <v>0</v>
      </c>
      <c r="S76" s="5">
        <v>3337108.4682999998</v>
      </c>
      <c r="T76" s="5">
        <v>3641550.1472</v>
      </c>
      <c r="U76" s="5">
        <v>505429.2414</v>
      </c>
      <c r="V76" s="5">
        <v>27704204.759199999</v>
      </c>
      <c r="W76" s="6">
        <f t="shared" si="9"/>
        <v>159662728.59490001</v>
      </c>
    </row>
    <row r="77" spans="1:23" ht="24.95" customHeight="1">
      <c r="A77" s="151"/>
      <c r="B77" s="146"/>
      <c r="C77" s="1">
        <v>30</v>
      </c>
      <c r="D77" s="5" t="s">
        <v>128</v>
      </c>
      <c r="E77" s="5">
        <v>100283720.0678</v>
      </c>
      <c r="F77" s="5">
        <v>0</v>
      </c>
      <c r="G77" s="5">
        <v>2688565.3174000001</v>
      </c>
      <c r="H77" s="5">
        <v>2933840.9345</v>
      </c>
      <c r="I77" s="5">
        <v>407202.6851</v>
      </c>
      <c r="J77" s="5">
        <v>22760816.411499999</v>
      </c>
      <c r="K77" s="6">
        <f t="shared" si="8"/>
        <v>129074145.4163</v>
      </c>
      <c r="L77" s="11"/>
      <c r="M77" s="143"/>
      <c r="N77" s="146"/>
      <c r="O77" s="12">
        <v>15</v>
      </c>
      <c r="P77" s="5" t="s">
        <v>509</v>
      </c>
      <c r="Q77" s="5">
        <v>144005136.20159999</v>
      </c>
      <c r="R77" s="5">
        <v>0</v>
      </c>
      <c r="S77" s="5">
        <v>3860718.514</v>
      </c>
      <c r="T77" s="5">
        <v>4212928.7094000001</v>
      </c>
      <c r="U77" s="5">
        <v>584733.77430000005</v>
      </c>
      <c r="V77" s="5">
        <v>28978876.065400001</v>
      </c>
      <c r="W77" s="6">
        <f t="shared" si="9"/>
        <v>181642393.2647</v>
      </c>
    </row>
    <row r="78" spans="1:23" ht="24.95" customHeight="1">
      <c r="A78" s="151"/>
      <c r="B78" s="147"/>
      <c r="C78" s="1">
        <v>31</v>
      </c>
      <c r="D78" s="5" t="s">
        <v>129</v>
      </c>
      <c r="E78" s="5">
        <v>151583733.07839999</v>
      </c>
      <c r="F78" s="5">
        <v>0</v>
      </c>
      <c r="G78" s="5">
        <v>4063897.5814</v>
      </c>
      <c r="H78" s="5">
        <v>4434643.6370999999</v>
      </c>
      <c r="I78" s="5">
        <v>615506.71530000004</v>
      </c>
      <c r="J78" s="5">
        <v>37176616.648599997</v>
      </c>
      <c r="K78" s="6">
        <f t="shared" si="8"/>
        <v>197874397.66079998</v>
      </c>
      <c r="L78" s="11"/>
      <c r="M78" s="143"/>
      <c r="N78" s="146"/>
      <c r="O78" s="12">
        <v>16</v>
      </c>
      <c r="P78" s="5" t="s">
        <v>510</v>
      </c>
      <c r="Q78" s="5">
        <v>115376020.8856</v>
      </c>
      <c r="R78" s="5">
        <v>0</v>
      </c>
      <c r="S78" s="5">
        <v>3093183.6992000001</v>
      </c>
      <c r="T78" s="5">
        <v>3375372.3207</v>
      </c>
      <c r="U78" s="5">
        <v>468485.06890000001</v>
      </c>
      <c r="V78" s="5">
        <v>25899977.392999999</v>
      </c>
      <c r="W78" s="6">
        <f t="shared" si="9"/>
        <v>148213039.36740002</v>
      </c>
    </row>
    <row r="79" spans="1:23" ht="24.95" customHeight="1">
      <c r="A79" s="1"/>
      <c r="B79" s="148" t="s">
        <v>814</v>
      </c>
      <c r="C79" s="149"/>
      <c r="D79" s="150"/>
      <c r="E79" s="14">
        <f t="shared" ref="E79:J79" si="10">SUM(E48:E78)</f>
        <v>3429773465.1074004</v>
      </c>
      <c r="F79" s="14">
        <f t="shared" si="10"/>
        <v>0</v>
      </c>
      <c r="G79" s="14">
        <f t="shared" si="10"/>
        <v>91950816.9278</v>
      </c>
      <c r="H79" s="14">
        <f>SUM(H48:H78)</f>
        <v>100339414.82329999</v>
      </c>
      <c r="I79" s="14">
        <f t="shared" si="10"/>
        <v>13926617.036600003</v>
      </c>
      <c r="J79" s="14">
        <f t="shared" si="10"/>
        <v>809239891.18220007</v>
      </c>
      <c r="K79" s="8">
        <f t="shared" si="8"/>
        <v>4445230205.077301</v>
      </c>
      <c r="L79" s="11"/>
      <c r="M79" s="143"/>
      <c r="N79" s="146"/>
      <c r="O79" s="12">
        <v>17</v>
      </c>
      <c r="P79" s="5" t="s">
        <v>511</v>
      </c>
      <c r="Q79" s="5">
        <v>113699470.65109999</v>
      </c>
      <c r="R79" s="5">
        <v>0</v>
      </c>
      <c r="S79" s="5">
        <v>3048236.0765</v>
      </c>
      <c r="T79" s="5">
        <v>3326324.1631</v>
      </c>
      <c r="U79" s="5">
        <v>461677.42599999998</v>
      </c>
      <c r="V79" s="5">
        <v>23794027.6314</v>
      </c>
      <c r="W79" s="6">
        <f t="shared" si="9"/>
        <v>144329735.9481</v>
      </c>
    </row>
    <row r="80" spans="1:23" ht="24.95" customHeight="1">
      <c r="A80" s="151">
        <v>4</v>
      </c>
      <c r="B80" s="145" t="s">
        <v>27</v>
      </c>
      <c r="C80" s="1">
        <v>1</v>
      </c>
      <c r="D80" s="5" t="s">
        <v>130</v>
      </c>
      <c r="E80" s="5">
        <v>170498004.85839999</v>
      </c>
      <c r="F80" s="5">
        <v>0</v>
      </c>
      <c r="G80" s="5">
        <v>4570981.4337999998</v>
      </c>
      <c r="H80" s="5">
        <v>4987988.3350999998</v>
      </c>
      <c r="I80" s="5">
        <v>692308.2365</v>
      </c>
      <c r="J80" s="5">
        <v>41333169.514300004</v>
      </c>
      <c r="K80" s="6">
        <f t="shared" si="8"/>
        <v>222082452.37809998</v>
      </c>
      <c r="L80" s="11"/>
      <c r="M80" s="143"/>
      <c r="N80" s="146"/>
      <c r="O80" s="12">
        <v>18</v>
      </c>
      <c r="P80" s="5" t="s">
        <v>512</v>
      </c>
      <c r="Q80" s="5">
        <v>117991545.77240001</v>
      </c>
      <c r="R80" s="5">
        <v>0</v>
      </c>
      <c r="S80" s="5">
        <v>3163304.8464000002</v>
      </c>
      <c r="T80" s="5">
        <v>3451890.5628</v>
      </c>
      <c r="U80" s="5">
        <v>479105.42440000002</v>
      </c>
      <c r="V80" s="5">
        <v>26043885.068599999</v>
      </c>
      <c r="W80" s="6">
        <f t="shared" si="9"/>
        <v>151129731.67460001</v>
      </c>
    </row>
    <row r="81" spans="1:23" ht="24.95" customHeight="1">
      <c r="A81" s="151"/>
      <c r="B81" s="146"/>
      <c r="C81" s="1">
        <v>2</v>
      </c>
      <c r="D81" s="5" t="s">
        <v>131</v>
      </c>
      <c r="E81" s="5">
        <v>112129191.75409999</v>
      </c>
      <c r="F81" s="5">
        <v>0</v>
      </c>
      <c r="G81" s="5">
        <v>3006137.5447</v>
      </c>
      <c r="H81" s="5">
        <v>3280385.0166000002</v>
      </c>
      <c r="I81" s="5">
        <v>455301.29849999998</v>
      </c>
      <c r="J81" s="5">
        <v>28221789.565000001</v>
      </c>
      <c r="K81" s="6">
        <f t="shared" si="8"/>
        <v>147092805.1789</v>
      </c>
      <c r="L81" s="11"/>
      <c r="M81" s="143"/>
      <c r="N81" s="146"/>
      <c r="O81" s="12">
        <v>19</v>
      </c>
      <c r="P81" s="5" t="s">
        <v>513</v>
      </c>
      <c r="Q81" s="5">
        <v>142753985.61219999</v>
      </c>
      <c r="R81" s="5">
        <v>0</v>
      </c>
      <c r="S81" s="5">
        <v>3827175.6809</v>
      </c>
      <c r="T81" s="5">
        <v>4176325.7911</v>
      </c>
      <c r="U81" s="5">
        <v>579653.4693</v>
      </c>
      <c r="V81" s="5">
        <v>27439668.590799998</v>
      </c>
      <c r="W81" s="6">
        <f t="shared" si="9"/>
        <v>178776809.14429998</v>
      </c>
    </row>
    <row r="82" spans="1:23" ht="24.95" customHeight="1">
      <c r="A82" s="151"/>
      <c r="B82" s="146"/>
      <c r="C82" s="1">
        <v>3</v>
      </c>
      <c r="D82" s="5" t="s">
        <v>132</v>
      </c>
      <c r="E82" s="5">
        <v>115349229.0741</v>
      </c>
      <c r="F82" s="5">
        <v>0</v>
      </c>
      <c r="G82" s="5">
        <v>3092465.4218000001</v>
      </c>
      <c r="H82" s="5">
        <v>3374588.5153999999</v>
      </c>
      <c r="I82" s="5">
        <v>468376.2806</v>
      </c>
      <c r="J82" s="5">
        <v>29073444.863499999</v>
      </c>
      <c r="K82" s="6">
        <f t="shared" si="8"/>
        <v>151358104.15539998</v>
      </c>
      <c r="L82" s="11"/>
      <c r="M82" s="143"/>
      <c r="N82" s="146"/>
      <c r="O82" s="12">
        <v>20</v>
      </c>
      <c r="P82" s="5" t="s">
        <v>514</v>
      </c>
      <c r="Q82" s="5">
        <v>109696568.7656</v>
      </c>
      <c r="R82" s="5">
        <v>0</v>
      </c>
      <c r="S82" s="5">
        <v>2940919.9221999999</v>
      </c>
      <c r="T82" s="5">
        <v>3209217.6436999999</v>
      </c>
      <c r="U82" s="5">
        <v>445423.61729999998</v>
      </c>
      <c r="V82" s="5">
        <v>24389007.264899999</v>
      </c>
      <c r="W82" s="6">
        <f t="shared" si="9"/>
        <v>140681137.2137</v>
      </c>
    </row>
    <row r="83" spans="1:23" ht="24.95" customHeight="1">
      <c r="A83" s="151"/>
      <c r="B83" s="146"/>
      <c r="C83" s="1">
        <v>4</v>
      </c>
      <c r="D83" s="5" t="s">
        <v>133</v>
      </c>
      <c r="E83" s="5">
        <v>139422046.43329999</v>
      </c>
      <c r="F83" s="5">
        <v>0</v>
      </c>
      <c r="G83" s="5">
        <v>3737847.7609999999</v>
      </c>
      <c r="H83" s="5">
        <v>4078848.5581</v>
      </c>
      <c r="I83" s="5">
        <v>566124.10900000005</v>
      </c>
      <c r="J83" s="5">
        <v>36183330.552599996</v>
      </c>
      <c r="K83" s="6">
        <f t="shared" si="8"/>
        <v>183988197.41399997</v>
      </c>
      <c r="L83" s="11"/>
      <c r="M83" s="144"/>
      <c r="N83" s="147"/>
      <c r="O83" s="12">
        <v>21</v>
      </c>
      <c r="P83" s="5" t="s">
        <v>515</v>
      </c>
      <c r="Q83" s="5">
        <v>131026832.62800001</v>
      </c>
      <c r="R83" s="5">
        <v>0</v>
      </c>
      <c r="S83" s="5">
        <v>3512775.5293999999</v>
      </c>
      <c r="T83" s="5">
        <v>3833243.1707000001</v>
      </c>
      <c r="U83" s="5">
        <v>532035.28980000003</v>
      </c>
      <c r="V83" s="5">
        <v>28365817.2744</v>
      </c>
      <c r="W83" s="6">
        <f t="shared" si="9"/>
        <v>167270703.89230001</v>
      </c>
    </row>
    <row r="84" spans="1:23" ht="24.95" customHeight="1">
      <c r="A84" s="151"/>
      <c r="B84" s="146"/>
      <c r="C84" s="1">
        <v>5</v>
      </c>
      <c r="D84" s="5" t="s">
        <v>134</v>
      </c>
      <c r="E84" s="5">
        <v>105886508.36</v>
      </c>
      <c r="F84" s="5">
        <v>0</v>
      </c>
      <c r="G84" s="5">
        <v>2838773.7686999999</v>
      </c>
      <c r="H84" s="5">
        <v>3097752.7801000001</v>
      </c>
      <c r="I84" s="5">
        <v>429952.84269999998</v>
      </c>
      <c r="J84" s="5">
        <v>25759456.6774</v>
      </c>
      <c r="K84" s="6">
        <f t="shared" si="8"/>
        <v>138012444.4289</v>
      </c>
      <c r="L84" s="11"/>
      <c r="M84" s="18"/>
      <c r="N84" s="148" t="s">
        <v>832</v>
      </c>
      <c r="O84" s="149"/>
      <c r="P84" s="150"/>
      <c r="Q84" s="14">
        <f t="shared" ref="Q84:U84" si="11">SUM(Q63:Q83)</f>
        <v>2700729776.0942998</v>
      </c>
      <c r="R84" s="14">
        <f t="shared" si="11"/>
        <v>0</v>
      </c>
      <c r="S84" s="14">
        <f t="shared" ref="S84" si="12">SUM(S63:S83)</f>
        <v>72405455.269599989</v>
      </c>
      <c r="T84" s="14">
        <f t="shared" si="11"/>
        <v>79010945.791800007</v>
      </c>
      <c r="U84" s="14">
        <f t="shared" si="11"/>
        <v>10966330.486099999</v>
      </c>
      <c r="V84" s="14">
        <f t="shared" ref="V84" si="13">SUM(V63:V83)</f>
        <v>581299920.82690001</v>
      </c>
      <c r="W84" s="8">
        <f t="shared" si="9"/>
        <v>3444412428.4686999</v>
      </c>
    </row>
    <row r="85" spans="1:23" ht="24.95" customHeight="1">
      <c r="A85" s="151"/>
      <c r="B85" s="146"/>
      <c r="C85" s="1">
        <v>6</v>
      </c>
      <c r="D85" s="5" t="s">
        <v>135</v>
      </c>
      <c r="E85" s="5">
        <v>121898982.5615</v>
      </c>
      <c r="F85" s="5">
        <v>0</v>
      </c>
      <c r="G85" s="5">
        <v>3268061.6208000001</v>
      </c>
      <c r="H85" s="5">
        <v>3566204.2121000001</v>
      </c>
      <c r="I85" s="5">
        <v>494971.59639999998</v>
      </c>
      <c r="J85" s="5">
        <v>30381493.076000001</v>
      </c>
      <c r="K85" s="6">
        <f t="shared" si="8"/>
        <v>159609713.0668</v>
      </c>
      <c r="L85" s="11"/>
      <c r="M85" s="142">
        <v>22</v>
      </c>
      <c r="N85" s="145" t="s">
        <v>45</v>
      </c>
      <c r="O85" s="12">
        <v>1</v>
      </c>
      <c r="P85" s="5" t="s">
        <v>516</v>
      </c>
      <c r="Q85" s="5">
        <v>139955466.8028</v>
      </c>
      <c r="R85" s="5">
        <v>-4284409.3099999996</v>
      </c>
      <c r="S85" s="5">
        <v>3752148.5419000001</v>
      </c>
      <c r="T85" s="5">
        <v>4094453.9874999998</v>
      </c>
      <c r="U85" s="5">
        <v>568290.06590000005</v>
      </c>
      <c r="V85" s="5">
        <v>31024264.5196</v>
      </c>
      <c r="W85" s="6">
        <f t="shared" si="9"/>
        <v>175110214.60770002</v>
      </c>
    </row>
    <row r="86" spans="1:23" ht="24.95" customHeight="1">
      <c r="A86" s="151"/>
      <c r="B86" s="146"/>
      <c r="C86" s="1">
        <v>7</v>
      </c>
      <c r="D86" s="5" t="s">
        <v>136</v>
      </c>
      <c r="E86" s="5">
        <v>112972857.9329</v>
      </c>
      <c r="F86" s="5">
        <v>0</v>
      </c>
      <c r="G86" s="5">
        <v>3028755.8881999999</v>
      </c>
      <c r="H86" s="5">
        <v>3305066.8130999999</v>
      </c>
      <c r="I86" s="5">
        <v>458727.01040000003</v>
      </c>
      <c r="J86" s="5">
        <v>28528893.381900001</v>
      </c>
      <c r="K86" s="6">
        <f t="shared" si="8"/>
        <v>148294301.02649999</v>
      </c>
      <c r="L86" s="11"/>
      <c r="M86" s="143"/>
      <c r="N86" s="146"/>
      <c r="O86" s="12">
        <v>2</v>
      </c>
      <c r="P86" s="5" t="s">
        <v>517</v>
      </c>
      <c r="Q86" s="5">
        <v>123752215.7545</v>
      </c>
      <c r="R86" s="5">
        <v>-4284409.3099999996</v>
      </c>
      <c r="S86" s="5">
        <v>3317746.0410000002</v>
      </c>
      <c r="T86" s="5">
        <v>3620421.3014000002</v>
      </c>
      <c r="U86" s="5">
        <v>502496.66159999999</v>
      </c>
      <c r="V86" s="5">
        <v>26194710.8343</v>
      </c>
      <c r="W86" s="6">
        <f t="shared" si="9"/>
        <v>153103181.28279999</v>
      </c>
    </row>
    <row r="87" spans="1:23" ht="24.95" customHeight="1">
      <c r="A87" s="151"/>
      <c r="B87" s="146"/>
      <c r="C87" s="1">
        <v>8</v>
      </c>
      <c r="D87" s="5" t="s">
        <v>137</v>
      </c>
      <c r="E87" s="5">
        <v>101011772.2749</v>
      </c>
      <c r="F87" s="5">
        <v>0</v>
      </c>
      <c r="G87" s="5">
        <v>2708084.0978000001</v>
      </c>
      <c r="H87" s="5">
        <v>2955140.3972999998</v>
      </c>
      <c r="I87" s="5">
        <v>410158.94579999999</v>
      </c>
      <c r="J87" s="5">
        <v>24778344.936299998</v>
      </c>
      <c r="K87" s="6">
        <f t="shared" si="8"/>
        <v>131863500.65210001</v>
      </c>
      <c r="L87" s="11"/>
      <c r="M87" s="143"/>
      <c r="N87" s="146"/>
      <c r="O87" s="12">
        <v>3</v>
      </c>
      <c r="P87" s="5" t="s">
        <v>518</v>
      </c>
      <c r="Q87" s="5">
        <v>156181293.55059999</v>
      </c>
      <c r="R87" s="5">
        <v>-4284409.3099999996</v>
      </c>
      <c r="S87" s="5">
        <v>4187156.2880000002</v>
      </c>
      <c r="T87" s="5">
        <v>4569147.1348000001</v>
      </c>
      <c r="U87" s="5">
        <v>634175.13890000002</v>
      </c>
      <c r="V87" s="5">
        <v>34964130.163699999</v>
      </c>
      <c r="W87" s="6">
        <f t="shared" si="9"/>
        <v>196251492.96599996</v>
      </c>
    </row>
    <row r="88" spans="1:23" ht="24.95" customHeight="1">
      <c r="A88" s="151"/>
      <c r="B88" s="146"/>
      <c r="C88" s="1">
        <v>9</v>
      </c>
      <c r="D88" s="5" t="s">
        <v>138</v>
      </c>
      <c r="E88" s="5">
        <v>112192508.0976</v>
      </c>
      <c r="F88" s="5">
        <v>0</v>
      </c>
      <c r="G88" s="5">
        <v>3007835.0298000001</v>
      </c>
      <c r="H88" s="5">
        <v>3282237.3618999999</v>
      </c>
      <c r="I88" s="5">
        <v>455558.39490000001</v>
      </c>
      <c r="J88" s="5">
        <v>28518070.0735</v>
      </c>
      <c r="K88" s="6">
        <f t="shared" si="8"/>
        <v>147456208.95769998</v>
      </c>
      <c r="L88" s="11"/>
      <c r="M88" s="143"/>
      <c r="N88" s="146"/>
      <c r="O88" s="12">
        <v>4</v>
      </c>
      <c r="P88" s="5" t="s">
        <v>519</v>
      </c>
      <c r="Q88" s="5">
        <v>123662748.66859999</v>
      </c>
      <c r="R88" s="5">
        <v>-4284409.3099999996</v>
      </c>
      <c r="S88" s="5">
        <v>3315347.4652</v>
      </c>
      <c r="T88" s="5">
        <v>3617803.9054</v>
      </c>
      <c r="U88" s="5">
        <v>502133.3799</v>
      </c>
      <c r="V88" s="5">
        <v>27263255.5581</v>
      </c>
      <c r="W88" s="6">
        <f t="shared" si="9"/>
        <v>154076879.66719997</v>
      </c>
    </row>
    <row r="89" spans="1:23" ht="24.95" customHeight="1">
      <c r="A89" s="151"/>
      <c r="B89" s="146"/>
      <c r="C89" s="1">
        <v>10</v>
      </c>
      <c r="D89" s="5" t="s">
        <v>139</v>
      </c>
      <c r="E89" s="5">
        <v>177492592.17570001</v>
      </c>
      <c r="F89" s="5">
        <v>0</v>
      </c>
      <c r="G89" s="5">
        <v>4758503.4450000003</v>
      </c>
      <c r="H89" s="5">
        <v>5192617.8261000002</v>
      </c>
      <c r="I89" s="5">
        <v>720709.80290000001</v>
      </c>
      <c r="J89" s="5">
        <v>44998038.473999999</v>
      </c>
      <c r="K89" s="6">
        <f t="shared" si="8"/>
        <v>233162461.72369999</v>
      </c>
      <c r="L89" s="11"/>
      <c r="M89" s="143"/>
      <c r="N89" s="146"/>
      <c r="O89" s="12">
        <v>5</v>
      </c>
      <c r="P89" s="5" t="s">
        <v>520</v>
      </c>
      <c r="Q89" s="5">
        <v>169085388.1072</v>
      </c>
      <c r="R89" s="5">
        <v>-4284409.3099999996</v>
      </c>
      <c r="S89" s="5">
        <v>4533109.7593</v>
      </c>
      <c r="T89" s="5">
        <v>4946661.6586999996</v>
      </c>
      <c r="U89" s="5">
        <v>686572.29720000003</v>
      </c>
      <c r="V89" s="5">
        <v>34538393.212499999</v>
      </c>
      <c r="W89" s="6">
        <f t="shared" si="9"/>
        <v>209505715.72489998</v>
      </c>
    </row>
    <row r="90" spans="1:23" ht="24.95" customHeight="1">
      <c r="A90" s="151"/>
      <c r="B90" s="146"/>
      <c r="C90" s="1">
        <v>11</v>
      </c>
      <c r="D90" s="5" t="s">
        <v>140</v>
      </c>
      <c r="E90" s="5">
        <v>123357565.90800001</v>
      </c>
      <c r="F90" s="5">
        <v>0</v>
      </c>
      <c r="G90" s="5">
        <v>3307165.6408000002</v>
      </c>
      <c r="H90" s="5">
        <v>3608875.6598999999</v>
      </c>
      <c r="I90" s="5">
        <v>500894.18339999998</v>
      </c>
      <c r="J90" s="5">
        <v>31508205.5242</v>
      </c>
      <c r="K90" s="6">
        <f t="shared" si="8"/>
        <v>162282706.9163</v>
      </c>
      <c r="L90" s="11"/>
      <c r="M90" s="143"/>
      <c r="N90" s="146"/>
      <c r="O90" s="12">
        <v>6</v>
      </c>
      <c r="P90" s="5" t="s">
        <v>521</v>
      </c>
      <c r="Q90" s="5">
        <v>131465126.72</v>
      </c>
      <c r="R90" s="5">
        <v>-4284409.3099999996</v>
      </c>
      <c r="S90" s="5">
        <v>3524526.0139000001</v>
      </c>
      <c r="T90" s="5">
        <v>3846065.6422000001</v>
      </c>
      <c r="U90" s="5">
        <v>533814.98580000002</v>
      </c>
      <c r="V90" s="5">
        <v>26545893.934999999</v>
      </c>
      <c r="W90" s="6">
        <f t="shared" si="9"/>
        <v>161631017.9869</v>
      </c>
    </row>
    <row r="91" spans="1:23" ht="24.95" customHeight="1">
      <c r="A91" s="151"/>
      <c r="B91" s="146"/>
      <c r="C91" s="1">
        <v>12</v>
      </c>
      <c r="D91" s="5" t="s">
        <v>141</v>
      </c>
      <c r="E91" s="5">
        <v>150817009.56549999</v>
      </c>
      <c r="F91" s="5">
        <v>0</v>
      </c>
      <c r="G91" s="5">
        <v>4043342.0391000002</v>
      </c>
      <c r="H91" s="5">
        <v>4412212.8295999998</v>
      </c>
      <c r="I91" s="5">
        <v>612393.42949999997</v>
      </c>
      <c r="J91" s="5">
        <v>37220675.125</v>
      </c>
      <c r="K91" s="6">
        <f t="shared" si="8"/>
        <v>197105632.9887</v>
      </c>
      <c r="L91" s="11"/>
      <c r="M91" s="143"/>
      <c r="N91" s="146"/>
      <c r="O91" s="12">
        <v>7</v>
      </c>
      <c r="P91" s="5" t="s">
        <v>522</v>
      </c>
      <c r="Q91" s="5">
        <v>110311180.5892</v>
      </c>
      <c r="R91" s="5">
        <v>-4284409.3099999996</v>
      </c>
      <c r="S91" s="5">
        <v>2957397.4125999999</v>
      </c>
      <c r="T91" s="5">
        <v>3227198.3621</v>
      </c>
      <c r="U91" s="5">
        <v>447919.25260000001</v>
      </c>
      <c r="V91" s="5">
        <v>23624568.1208</v>
      </c>
      <c r="W91" s="6">
        <f t="shared" si="9"/>
        <v>136283854.42730001</v>
      </c>
    </row>
    <row r="92" spans="1:23" ht="24.95" customHeight="1">
      <c r="A92" s="151"/>
      <c r="B92" s="146"/>
      <c r="C92" s="1">
        <v>13</v>
      </c>
      <c r="D92" s="5" t="s">
        <v>142</v>
      </c>
      <c r="E92" s="5">
        <v>110812006.9941</v>
      </c>
      <c r="F92" s="5">
        <v>0</v>
      </c>
      <c r="G92" s="5">
        <v>2970824.3626999999</v>
      </c>
      <c r="H92" s="5">
        <v>3241850.2418</v>
      </c>
      <c r="I92" s="5">
        <v>449952.86139999999</v>
      </c>
      <c r="J92" s="5">
        <v>27927564.880399998</v>
      </c>
      <c r="K92" s="6">
        <f t="shared" si="8"/>
        <v>145402199.34039998</v>
      </c>
      <c r="L92" s="11"/>
      <c r="M92" s="143"/>
      <c r="N92" s="146"/>
      <c r="O92" s="12">
        <v>8</v>
      </c>
      <c r="P92" s="5" t="s">
        <v>523</v>
      </c>
      <c r="Q92" s="5">
        <v>129262823.0071</v>
      </c>
      <c r="R92" s="5">
        <v>-4284409.3099999996</v>
      </c>
      <c r="S92" s="5">
        <v>3465483.1565</v>
      </c>
      <c r="T92" s="5">
        <v>3781636.3531999998</v>
      </c>
      <c r="U92" s="5">
        <v>524872.51749999996</v>
      </c>
      <c r="V92" s="5">
        <v>27748611.4034</v>
      </c>
      <c r="W92" s="6">
        <f t="shared" si="9"/>
        <v>160499017.1277</v>
      </c>
    </row>
    <row r="93" spans="1:23" ht="24.95" customHeight="1">
      <c r="A93" s="151"/>
      <c r="B93" s="146"/>
      <c r="C93" s="1">
        <v>14</v>
      </c>
      <c r="D93" s="5" t="s">
        <v>143</v>
      </c>
      <c r="E93" s="5">
        <v>109870764.3126</v>
      </c>
      <c r="F93" s="5">
        <v>0</v>
      </c>
      <c r="G93" s="5">
        <v>2945590.0331999999</v>
      </c>
      <c r="H93" s="5">
        <v>3214313.8051</v>
      </c>
      <c r="I93" s="5">
        <v>446130.93949999998</v>
      </c>
      <c r="J93" s="5">
        <v>28478041.972199999</v>
      </c>
      <c r="K93" s="6">
        <f t="shared" si="8"/>
        <v>144954841.06259999</v>
      </c>
      <c r="L93" s="11"/>
      <c r="M93" s="143"/>
      <c r="N93" s="146"/>
      <c r="O93" s="12">
        <v>9</v>
      </c>
      <c r="P93" s="5" t="s">
        <v>524</v>
      </c>
      <c r="Q93" s="5">
        <v>126768552.4417</v>
      </c>
      <c r="R93" s="5">
        <v>-4284409.3099999996</v>
      </c>
      <c r="S93" s="5">
        <v>3398612.7878</v>
      </c>
      <c r="T93" s="5">
        <v>3708665.4553999999</v>
      </c>
      <c r="U93" s="5">
        <v>514744.516</v>
      </c>
      <c r="V93" s="5">
        <v>26050077.573800001</v>
      </c>
      <c r="W93" s="6">
        <f t="shared" si="9"/>
        <v>156156243.46470001</v>
      </c>
    </row>
    <row r="94" spans="1:23" ht="24.95" customHeight="1">
      <c r="A94" s="151"/>
      <c r="B94" s="146"/>
      <c r="C94" s="1">
        <v>15</v>
      </c>
      <c r="D94" s="5" t="s">
        <v>144</v>
      </c>
      <c r="E94" s="5">
        <v>131868975.7001</v>
      </c>
      <c r="F94" s="5">
        <v>0</v>
      </c>
      <c r="G94" s="5">
        <v>3535353.0389999999</v>
      </c>
      <c r="H94" s="5">
        <v>3857880.4081000001</v>
      </c>
      <c r="I94" s="5">
        <v>535454.81709999999</v>
      </c>
      <c r="J94" s="5">
        <v>33078794.546399999</v>
      </c>
      <c r="K94" s="6">
        <f t="shared" si="8"/>
        <v>172876458.51070002</v>
      </c>
      <c r="L94" s="11"/>
      <c r="M94" s="143"/>
      <c r="N94" s="146"/>
      <c r="O94" s="12">
        <v>10</v>
      </c>
      <c r="P94" s="5" t="s">
        <v>525</v>
      </c>
      <c r="Q94" s="5">
        <v>134023120.846</v>
      </c>
      <c r="R94" s="5">
        <v>-4284409.3099999996</v>
      </c>
      <c r="S94" s="5">
        <v>3593104.7850000001</v>
      </c>
      <c r="T94" s="5">
        <v>3920900.7985999999</v>
      </c>
      <c r="U94" s="5">
        <v>544201.73730000004</v>
      </c>
      <c r="V94" s="5">
        <v>27592973.438299999</v>
      </c>
      <c r="W94" s="6">
        <f t="shared" si="9"/>
        <v>165389892.29519999</v>
      </c>
    </row>
    <row r="95" spans="1:23" ht="24.95" customHeight="1">
      <c r="A95" s="151"/>
      <c r="B95" s="146"/>
      <c r="C95" s="1">
        <v>16</v>
      </c>
      <c r="D95" s="5" t="s">
        <v>145</v>
      </c>
      <c r="E95" s="5">
        <v>126004537.8248</v>
      </c>
      <c r="F95" s="5">
        <v>0</v>
      </c>
      <c r="G95" s="5">
        <v>3378129.8698999998</v>
      </c>
      <c r="H95" s="5">
        <v>3686313.8977000001</v>
      </c>
      <c r="I95" s="5">
        <v>511642.22970000003</v>
      </c>
      <c r="J95" s="5">
        <v>32366572.483199999</v>
      </c>
      <c r="K95" s="6">
        <f t="shared" si="8"/>
        <v>165947196.3053</v>
      </c>
      <c r="L95" s="11"/>
      <c r="M95" s="143"/>
      <c r="N95" s="146"/>
      <c r="O95" s="12">
        <v>11</v>
      </c>
      <c r="P95" s="5" t="s">
        <v>45</v>
      </c>
      <c r="Q95" s="5">
        <v>117979028.46430001</v>
      </c>
      <c r="R95" s="5">
        <v>-4284409.3099999996</v>
      </c>
      <c r="S95" s="5">
        <v>3162969.2626</v>
      </c>
      <c r="T95" s="5">
        <v>3451524.3639000002</v>
      </c>
      <c r="U95" s="5">
        <v>479054.59779999999</v>
      </c>
      <c r="V95" s="5">
        <v>25806462.4373</v>
      </c>
      <c r="W95" s="6">
        <f t="shared" si="9"/>
        <v>146594629.81590003</v>
      </c>
    </row>
    <row r="96" spans="1:23" ht="24.95" customHeight="1">
      <c r="A96" s="151"/>
      <c r="B96" s="146"/>
      <c r="C96" s="1">
        <v>17</v>
      </c>
      <c r="D96" s="5" t="s">
        <v>146</v>
      </c>
      <c r="E96" s="5">
        <v>105556998.2983</v>
      </c>
      <c r="F96" s="5">
        <v>0</v>
      </c>
      <c r="G96" s="5">
        <v>2829939.7393999998</v>
      </c>
      <c r="H96" s="5">
        <v>3088112.8295</v>
      </c>
      <c r="I96" s="5">
        <v>428614.86499999999</v>
      </c>
      <c r="J96" s="5">
        <v>26505237.043200001</v>
      </c>
      <c r="K96" s="6">
        <f t="shared" si="8"/>
        <v>138408902.77539998</v>
      </c>
      <c r="L96" s="11"/>
      <c r="M96" s="143"/>
      <c r="N96" s="146"/>
      <c r="O96" s="12">
        <v>12</v>
      </c>
      <c r="P96" s="5" t="s">
        <v>526</v>
      </c>
      <c r="Q96" s="5">
        <v>150624684.5381</v>
      </c>
      <c r="R96" s="5">
        <v>-4284409.3099999996</v>
      </c>
      <c r="S96" s="5">
        <v>4038185.8842000002</v>
      </c>
      <c r="T96" s="5">
        <v>4406586.2828000002</v>
      </c>
      <c r="U96" s="5">
        <v>611612.49250000005</v>
      </c>
      <c r="V96" s="5">
        <v>30605057.832800001</v>
      </c>
      <c r="W96" s="6">
        <f t="shared" si="9"/>
        <v>186001717.72040001</v>
      </c>
    </row>
    <row r="97" spans="1:23" ht="24.95" customHeight="1">
      <c r="A97" s="151"/>
      <c r="B97" s="146"/>
      <c r="C97" s="1">
        <v>18</v>
      </c>
      <c r="D97" s="5" t="s">
        <v>147</v>
      </c>
      <c r="E97" s="5">
        <v>109376275.28560001</v>
      </c>
      <c r="F97" s="5">
        <v>0</v>
      </c>
      <c r="G97" s="5">
        <v>2932332.9855999998</v>
      </c>
      <c r="H97" s="5">
        <v>3199847.3278999999</v>
      </c>
      <c r="I97" s="5">
        <v>444123.06359999999</v>
      </c>
      <c r="J97" s="5">
        <v>27213891.647300001</v>
      </c>
      <c r="K97" s="6">
        <f t="shared" si="8"/>
        <v>143166470.31</v>
      </c>
      <c r="L97" s="11"/>
      <c r="M97" s="143"/>
      <c r="N97" s="146"/>
      <c r="O97" s="12">
        <v>13</v>
      </c>
      <c r="P97" s="5" t="s">
        <v>527</v>
      </c>
      <c r="Q97" s="5">
        <v>99421281.305899993</v>
      </c>
      <c r="R97" s="5">
        <v>-4284409.3099999996</v>
      </c>
      <c r="S97" s="5">
        <v>2665443.6886999998</v>
      </c>
      <c r="T97" s="5">
        <v>2908609.9383999999</v>
      </c>
      <c r="U97" s="5">
        <v>403700.74699999997</v>
      </c>
      <c r="V97" s="5">
        <v>21461236.685199998</v>
      </c>
      <c r="W97" s="6">
        <f t="shared" si="9"/>
        <v>122575863.05519998</v>
      </c>
    </row>
    <row r="98" spans="1:23" ht="24.95" customHeight="1">
      <c r="A98" s="151"/>
      <c r="B98" s="146"/>
      <c r="C98" s="1">
        <v>19</v>
      </c>
      <c r="D98" s="5" t="s">
        <v>148</v>
      </c>
      <c r="E98" s="5">
        <v>118117090.3469</v>
      </c>
      <c r="F98" s="5">
        <v>0</v>
      </c>
      <c r="G98" s="5">
        <v>3166670.6449000002</v>
      </c>
      <c r="H98" s="5">
        <v>3455563.4202999999</v>
      </c>
      <c r="I98" s="5">
        <v>479615.19890000002</v>
      </c>
      <c r="J98" s="5">
        <v>29375106.793499999</v>
      </c>
      <c r="K98" s="6">
        <f t="shared" si="8"/>
        <v>154594046.40450001</v>
      </c>
      <c r="L98" s="11"/>
      <c r="M98" s="143"/>
      <c r="N98" s="146"/>
      <c r="O98" s="12">
        <v>14</v>
      </c>
      <c r="P98" s="5" t="s">
        <v>528</v>
      </c>
      <c r="Q98" s="5">
        <v>144543614.8387</v>
      </c>
      <c r="R98" s="5">
        <v>-4284409.3099999996</v>
      </c>
      <c r="S98" s="5">
        <v>3875154.9049</v>
      </c>
      <c r="T98" s="5">
        <v>4228682.1205000002</v>
      </c>
      <c r="U98" s="5">
        <v>586920.27020000003</v>
      </c>
      <c r="V98" s="5">
        <v>30418098.785300002</v>
      </c>
      <c r="W98" s="6">
        <f t="shared" si="9"/>
        <v>179368061.60960001</v>
      </c>
    </row>
    <row r="99" spans="1:23" ht="24.95" customHeight="1">
      <c r="A99" s="151"/>
      <c r="B99" s="146"/>
      <c r="C99" s="1">
        <v>20</v>
      </c>
      <c r="D99" s="5" t="s">
        <v>149</v>
      </c>
      <c r="E99" s="5">
        <v>119531508.86669999</v>
      </c>
      <c r="F99" s="5">
        <v>0</v>
      </c>
      <c r="G99" s="5">
        <v>3204590.6241000001</v>
      </c>
      <c r="H99" s="5">
        <v>3496942.8081999999</v>
      </c>
      <c r="I99" s="5">
        <v>485358.45439999999</v>
      </c>
      <c r="J99" s="5">
        <v>30269571.602200001</v>
      </c>
      <c r="K99" s="6">
        <f t="shared" si="8"/>
        <v>156987972.3556</v>
      </c>
      <c r="L99" s="11"/>
      <c r="M99" s="143"/>
      <c r="N99" s="146"/>
      <c r="O99" s="12">
        <v>15</v>
      </c>
      <c r="P99" s="5" t="s">
        <v>529</v>
      </c>
      <c r="Q99" s="5">
        <v>96520497.768800005</v>
      </c>
      <c r="R99" s="5">
        <v>-4284409.3099999996</v>
      </c>
      <c r="S99" s="5">
        <v>2587674.8742999998</v>
      </c>
      <c r="T99" s="5">
        <v>2823746.3387000002</v>
      </c>
      <c r="U99" s="5">
        <v>391922.09700000001</v>
      </c>
      <c r="V99" s="5">
        <v>21194281.9005</v>
      </c>
      <c r="W99" s="6">
        <f t="shared" si="9"/>
        <v>119233713.6693</v>
      </c>
    </row>
    <row r="100" spans="1:23" ht="24.95" customHeight="1">
      <c r="A100" s="151"/>
      <c r="B100" s="147"/>
      <c r="C100" s="1">
        <v>21</v>
      </c>
      <c r="D100" s="5" t="s">
        <v>150</v>
      </c>
      <c r="E100" s="5">
        <v>114767850.73270001</v>
      </c>
      <c r="F100" s="5">
        <v>0</v>
      </c>
      <c r="G100" s="5">
        <v>3076878.9073999999</v>
      </c>
      <c r="H100" s="5">
        <v>3357580.0559999999</v>
      </c>
      <c r="I100" s="5">
        <v>466015.59009999997</v>
      </c>
      <c r="J100" s="5">
        <v>29110510.1598</v>
      </c>
      <c r="K100" s="6">
        <f t="shared" si="8"/>
        <v>150778835.44600001</v>
      </c>
      <c r="L100" s="11"/>
      <c r="M100" s="143"/>
      <c r="N100" s="146"/>
      <c r="O100" s="12">
        <v>16</v>
      </c>
      <c r="P100" s="5" t="s">
        <v>530</v>
      </c>
      <c r="Q100" s="5">
        <v>139932724.51859999</v>
      </c>
      <c r="R100" s="5">
        <v>-4284409.3099999996</v>
      </c>
      <c r="S100" s="5">
        <v>3751538.8306</v>
      </c>
      <c r="T100" s="5">
        <v>4093788.6527</v>
      </c>
      <c r="U100" s="5">
        <v>568197.72069999995</v>
      </c>
      <c r="V100" s="5">
        <v>30891542.944899999</v>
      </c>
      <c r="W100" s="6">
        <f t="shared" si="9"/>
        <v>174953383.35749999</v>
      </c>
    </row>
    <row r="101" spans="1:23" ht="24.95" customHeight="1">
      <c r="A101" s="1"/>
      <c r="B101" s="148" t="s">
        <v>815</v>
      </c>
      <c r="C101" s="149"/>
      <c r="D101" s="150"/>
      <c r="E101" s="14">
        <f t="shared" ref="E101:G101" si="14">SUM(E80:E100)</f>
        <v>2588934277.3578</v>
      </c>
      <c r="F101" s="14">
        <f t="shared" si="14"/>
        <v>0</v>
      </c>
      <c r="G101" s="14">
        <f t="shared" si="14"/>
        <v>69408263.897700012</v>
      </c>
      <c r="H101" s="14">
        <f>SUM(H80:H100)</f>
        <v>75740323.099899992</v>
      </c>
      <c r="I101" s="14">
        <f>SUM(I80:I100)</f>
        <v>10512384.150299996</v>
      </c>
      <c r="J101" s="14">
        <f t="shared" ref="J101" si="15">SUM(J80:J100)</f>
        <v>650830202.89190006</v>
      </c>
      <c r="K101" s="8">
        <f t="shared" si="8"/>
        <v>3395425451.3975997</v>
      </c>
      <c r="L101" s="11"/>
      <c r="M101" s="143"/>
      <c r="N101" s="146"/>
      <c r="O101" s="12">
        <v>17</v>
      </c>
      <c r="P101" s="5" t="s">
        <v>531</v>
      </c>
      <c r="Q101" s="5">
        <v>175008543.14300001</v>
      </c>
      <c r="R101" s="5">
        <v>-4284409.3099999996</v>
      </c>
      <c r="S101" s="5">
        <v>4691907.1113999998</v>
      </c>
      <c r="T101" s="5">
        <v>5119945.9633999998</v>
      </c>
      <c r="U101" s="5">
        <v>710623.30599999998</v>
      </c>
      <c r="V101" s="5">
        <v>38163173.605499998</v>
      </c>
      <c r="W101" s="6">
        <f t="shared" si="9"/>
        <v>219409783.8193</v>
      </c>
    </row>
    <row r="102" spans="1:23" ht="24.95" customHeight="1">
      <c r="A102" s="151">
        <v>5</v>
      </c>
      <c r="B102" s="145" t="s">
        <v>28</v>
      </c>
      <c r="C102" s="1">
        <v>1</v>
      </c>
      <c r="D102" s="5" t="s">
        <v>151</v>
      </c>
      <c r="E102" s="5">
        <v>193511003.89019999</v>
      </c>
      <c r="F102" s="5">
        <v>0</v>
      </c>
      <c r="G102" s="5">
        <v>5187950.4792999998</v>
      </c>
      <c r="H102" s="5">
        <v>5661242.9625000004</v>
      </c>
      <c r="I102" s="5">
        <v>785752.66590000002</v>
      </c>
      <c r="J102" s="5">
        <v>38559050.185000002</v>
      </c>
      <c r="K102" s="6">
        <f t="shared" si="8"/>
        <v>243705000.18289998</v>
      </c>
      <c r="L102" s="11"/>
      <c r="M102" s="143"/>
      <c r="N102" s="146"/>
      <c r="O102" s="12">
        <v>18</v>
      </c>
      <c r="P102" s="5" t="s">
        <v>532</v>
      </c>
      <c r="Q102" s="5">
        <v>132197342.2322</v>
      </c>
      <c r="R102" s="5">
        <v>-4284409.3099999996</v>
      </c>
      <c r="S102" s="5">
        <v>3544156.4108000002</v>
      </c>
      <c r="T102" s="5">
        <v>3867486.9042000002</v>
      </c>
      <c r="U102" s="5">
        <v>536788.15150000004</v>
      </c>
      <c r="V102" s="5">
        <v>28482177.7564</v>
      </c>
      <c r="W102" s="6">
        <f t="shared" si="9"/>
        <v>164343542.14509997</v>
      </c>
    </row>
    <row r="103" spans="1:23" ht="24.95" customHeight="1">
      <c r="A103" s="151"/>
      <c r="B103" s="146"/>
      <c r="C103" s="1">
        <v>2</v>
      </c>
      <c r="D103" s="5" t="s">
        <v>28</v>
      </c>
      <c r="E103" s="5">
        <v>233684918.04249999</v>
      </c>
      <c r="F103" s="5">
        <v>0</v>
      </c>
      <c r="G103" s="5">
        <v>6264996.6058999998</v>
      </c>
      <c r="H103" s="5">
        <v>6836547.1271000002</v>
      </c>
      <c r="I103" s="5">
        <v>948879.10060000001</v>
      </c>
      <c r="J103" s="5">
        <v>48498717.057700001</v>
      </c>
      <c r="K103" s="6">
        <f t="shared" si="8"/>
        <v>296234057.93379998</v>
      </c>
      <c r="L103" s="11"/>
      <c r="M103" s="143"/>
      <c r="N103" s="146"/>
      <c r="O103" s="12">
        <v>19</v>
      </c>
      <c r="P103" s="5" t="s">
        <v>533</v>
      </c>
      <c r="Q103" s="5">
        <v>125170517.2978</v>
      </c>
      <c r="R103" s="5">
        <v>-4284409.3099999996</v>
      </c>
      <c r="S103" s="5">
        <v>3355770.1224000002</v>
      </c>
      <c r="T103" s="5">
        <v>3661914.2886999999</v>
      </c>
      <c r="U103" s="5">
        <v>508255.68410000001</v>
      </c>
      <c r="V103" s="5">
        <v>25353092.7938</v>
      </c>
      <c r="W103" s="6">
        <f t="shared" si="9"/>
        <v>153765140.8768</v>
      </c>
    </row>
    <row r="104" spans="1:23" ht="24.95" customHeight="1">
      <c r="A104" s="151"/>
      <c r="B104" s="146"/>
      <c r="C104" s="1">
        <v>3</v>
      </c>
      <c r="D104" s="5" t="s">
        <v>152</v>
      </c>
      <c r="E104" s="5">
        <v>102201273.19149999</v>
      </c>
      <c r="F104" s="5">
        <v>0</v>
      </c>
      <c r="G104" s="5">
        <v>2739974.1285000001</v>
      </c>
      <c r="H104" s="5">
        <v>2989939.7294000001</v>
      </c>
      <c r="I104" s="5">
        <v>414988.92180000001</v>
      </c>
      <c r="J104" s="5">
        <v>23732387.487500001</v>
      </c>
      <c r="K104" s="6">
        <f t="shared" si="8"/>
        <v>132078563.45869999</v>
      </c>
      <c r="L104" s="11"/>
      <c r="M104" s="143"/>
      <c r="N104" s="146"/>
      <c r="O104" s="12">
        <v>20</v>
      </c>
      <c r="P104" s="5" t="s">
        <v>534</v>
      </c>
      <c r="Q104" s="5">
        <v>134213056.7103</v>
      </c>
      <c r="R104" s="5">
        <v>-4284409.3099999996</v>
      </c>
      <c r="S104" s="5">
        <v>3598196.8875000002</v>
      </c>
      <c r="T104" s="5">
        <v>3926457.4493999998</v>
      </c>
      <c r="U104" s="5">
        <v>544972.973</v>
      </c>
      <c r="V104" s="5">
        <v>27809258.209600002</v>
      </c>
      <c r="W104" s="6">
        <f t="shared" si="9"/>
        <v>165807532.91979998</v>
      </c>
    </row>
    <row r="105" spans="1:23" ht="24.95" customHeight="1">
      <c r="A105" s="151"/>
      <c r="B105" s="146"/>
      <c r="C105" s="1">
        <v>4</v>
      </c>
      <c r="D105" s="5" t="s">
        <v>153</v>
      </c>
      <c r="E105" s="5">
        <v>120785206.61399999</v>
      </c>
      <c r="F105" s="5">
        <v>0</v>
      </c>
      <c r="G105" s="5">
        <v>3238201.7453999999</v>
      </c>
      <c r="H105" s="5">
        <v>3533620.2447000002</v>
      </c>
      <c r="I105" s="5">
        <v>490449.10210000002</v>
      </c>
      <c r="J105" s="5">
        <v>27765853.585999999</v>
      </c>
      <c r="K105" s="6">
        <f t="shared" si="8"/>
        <v>155813331.2922</v>
      </c>
      <c r="L105" s="11"/>
      <c r="M105" s="144"/>
      <c r="N105" s="147"/>
      <c r="O105" s="12">
        <v>21</v>
      </c>
      <c r="P105" s="5" t="s">
        <v>535</v>
      </c>
      <c r="Q105" s="5">
        <v>131322840.733</v>
      </c>
      <c r="R105" s="5">
        <v>-4284409.3099999996</v>
      </c>
      <c r="S105" s="5">
        <v>3520711.3849999998</v>
      </c>
      <c r="T105" s="5">
        <v>3841903.0079000001</v>
      </c>
      <c r="U105" s="5">
        <v>533237.23259999999</v>
      </c>
      <c r="V105" s="5">
        <v>27272748.627500001</v>
      </c>
      <c r="W105" s="6">
        <f t="shared" si="9"/>
        <v>162207031.676</v>
      </c>
    </row>
    <row r="106" spans="1:23" ht="24.95" customHeight="1">
      <c r="A106" s="151"/>
      <c r="B106" s="146"/>
      <c r="C106" s="1">
        <v>5</v>
      </c>
      <c r="D106" s="5" t="s">
        <v>154</v>
      </c>
      <c r="E106" s="5">
        <v>153221008.8779</v>
      </c>
      <c r="F106" s="5">
        <v>0</v>
      </c>
      <c r="G106" s="5">
        <v>4107792.2725999998</v>
      </c>
      <c r="H106" s="5">
        <v>4482542.8052000003</v>
      </c>
      <c r="I106" s="5">
        <v>622154.88410000002</v>
      </c>
      <c r="J106" s="5">
        <v>33853208.728200004</v>
      </c>
      <c r="K106" s="6">
        <f t="shared" si="8"/>
        <v>196286707.56800002</v>
      </c>
      <c r="L106" s="11"/>
      <c r="M106" s="18"/>
      <c r="N106" s="148" t="s">
        <v>833</v>
      </c>
      <c r="O106" s="149"/>
      <c r="P106" s="150"/>
      <c r="Q106" s="14">
        <f>SUM(Q85:Q105)</f>
        <v>2791402048.0384002</v>
      </c>
      <c r="R106" s="14">
        <f t="shared" ref="R106:V106" si="16">SUM(R85:R105)</f>
        <v>-89972595.51000002</v>
      </c>
      <c r="S106" s="14">
        <f t="shared" ref="S106" si="17">SUM(S85:S105)</f>
        <v>74836341.613600016</v>
      </c>
      <c r="T106" s="14">
        <f t="shared" si="16"/>
        <v>81663599.909899995</v>
      </c>
      <c r="U106" s="14">
        <f t="shared" si="16"/>
        <v>11334505.825099997</v>
      </c>
      <c r="V106" s="14">
        <f t="shared" si="16"/>
        <v>593004010.33829999</v>
      </c>
      <c r="W106" s="8">
        <f t="shared" si="9"/>
        <v>3462267910.2153006</v>
      </c>
    </row>
    <row r="107" spans="1:23" ht="24.95" customHeight="1">
      <c r="A107" s="151"/>
      <c r="B107" s="146"/>
      <c r="C107" s="1">
        <v>6</v>
      </c>
      <c r="D107" s="5" t="s">
        <v>155</v>
      </c>
      <c r="E107" s="5">
        <v>101460617.3143</v>
      </c>
      <c r="F107" s="5">
        <v>0</v>
      </c>
      <c r="G107" s="5">
        <v>2720117.4489000002</v>
      </c>
      <c r="H107" s="5">
        <v>2968271.5411</v>
      </c>
      <c r="I107" s="5">
        <v>411981.48389999999</v>
      </c>
      <c r="J107" s="5">
        <v>24078733.3554</v>
      </c>
      <c r="K107" s="6">
        <f t="shared" si="8"/>
        <v>131639721.14359999</v>
      </c>
      <c r="L107" s="11"/>
      <c r="M107" s="142">
        <v>23</v>
      </c>
      <c r="N107" s="145" t="s">
        <v>46</v>
      </c>
      <c r="O107" s="12">
        <v>1</v>
      </c>
      <c r="P107" s="5" t="s">
        <v>536</v>
      </c>
      <c r="Q107" s="5">
        <v>113417300.4083</v>
      </c>
      <c r="R107" s="5">
        <v>0</v>
      </c>
      <c r="S107" s="5">
        <v>3040671.2083000001</v>
      </c>
      <c r="T107" s="5">
        <v>3318069.1581000001</v>
      </c>
      <c r="U107" s="5">
        <v>460531.67190000002</v>
      </c>
      <c r="V107" s="5">
        <v>26534397.970899999</v>
      </c>
      <c r="W107" s="6">
        <f t="shared" si="9"/>
        <v>146770970.41749999</v>
      </c>
    </row>
    <row r="108" spans="1:23" ht="24.95" customHeight="1">
      <c r="A108" s="151"/>
      <c r="B108" s="146"/>
      <c r="C108" s="1">
        <v>7</v>
      </c>
      <c r="D108" s="5" t="s">
        <v>156</v>
      </c>
      <c r="E108" s="5">
        <v>161867419.83430001</v>
      </c>
      <c r="F108" s="5">
        <v>0</v>
      </c>
      <c r="G108" s="5">
        <v>4339598.9966000002</v>
      </c>
      <c r="H108" s="5">
        <v>4735497.0672000004</v>
      </c>
      <c r="I108" s="5">
        <v>657263.69090000005</v>
      </c>
      <c r="J108" s="5">
        <v>35956860.804300003</v>
      </c>
      <c r="K108" s="6">
        <f t="shared" si="8"/>
        <v>207556640.39330003</v>
      </c>
      <c r="L108" s="11"/>
      <c r="M108" s="143"/>
      <c r="N108" s="146"/>
      <c r="O108" s="12">
        <v>2</v>
      </c>
      <c r="P108" s="5" t="s">
        <v>537</v>
      </c>
      <c r="Q108" s="5">
        <v>186508175.55610001</v>
      </c>
      <c r="R108" s="5">
        <v>0</v>
      </c>
      <c r="S108" s="5">
        <v>5000207.5299000004</v>
      </c>
      <c r="T108" s="5">
        <v>5456372.3772</v>
      </c>
      <c r="U108" s="5">
        <v>757317.63679999998</v>
      </c>
      <c r="V108" s="5">
        <v>31554478.162799999</v>
      </c>
      <c r="W108" s="6">
        <f t="shared" si="9"/>
        <v>229276551.26280004</v>
      </c>
    </row>
    <row r="109" spans="1:23" ht="24.95" customHeight="1">
      <c r="A109" s="151"/>
      <c r="B109" s="146"/>
      <c r="C109" s="1">
        <v>8</v>
      </c>
      <c r="D109" s="5" t="s">
        <v>157</v>
      </c>
      <c r="E109" s="5">
        <v>163400442.8362</v>
      </c>
      <c r="F109" s="5">
        <v>0</v>
      </c>
      <c r="G109" s="5">
        <v>4380698.7132000001</v>
      </c>
      <c r="H109" s="5">
        <v>4780346.2773000002</v>
      </c>
      <c r="I109" s="5">
        <v>663488.54059999995</v>
      </c>
      <c r="J109" s="5">
        <v>33784943.280500002</v>
      </c>
      <c r="K109" s="6">
        <f t="shared" si="8"/>
        <v>207009919.6478</v>
      </c>
      <c r="L109" s="11"/>
      <c r="M109" s="143"/>
      <c r="N109" s="146"/>
      <c r="O109" s="12">
        <v>3</v>
      </c>
      <c r="P109" s="5" t="s">
        <v>538</v>
      </c>
      <c r="Q109" s="5">
        <v>142946809.28580001</v>
      </c>
      <c r="R109" s="5">
        <v>0</v>
      </c>
      <c r="S109" s="5">
        <v>3832345.2044000002</v>
      </c>
      <c r="T109" s="5">
        <v>4181966.926</v>
      </c>
      <c r="U109" s="5">
        <v>580436.43110000005</v>
      </c>
      <c r="V109" s="5">
        <v>31071359.537700001</v>
      </c>
      <c r="W109" s="6">
        <f t="shared" si="9"/>
        <v>182612917.38500002</v>
      </c>
    </row>
    <row r="110" spans="1:23" ht="24.95" customHeight="1">
      <c r="A110" s="151"/>
      <c r="B110" s="146"/>
      <c r="C110" s="1">
        <v>9</v>
      </c>
      <c r="D110" s="5" t="s">
        <v>158</v>
      </c>
      <c r="E110" s="5">
        <v>114934125.7122</v>
      </c>
      <c r="F110" s="5">
        <v>0</v>
      </c>
      <c r="G110" s="5">
        <v>3081336.6713</v>
      </c>
      <c r="H110" s="5">
        <v>3362444.4980000001</v>
      </c>
      <c r="I110" s="5">
        <v>466690.75069999998</v>
      </c>
      <c r="J110" s="5">
        <v>28131487.9197</v>
      </c>
      <c r="K110" s="6">
        <f t="shared" si="8"/>
        <v>149976085.5519</v>
      </c>
      <c r="L110" s="11"/>
      <c r="M110" s="143"/>
      <c r="N110" s="146"/>
      <c r="O110" s="12">
        <v>4</v>
      </c>
      <c r="P110" s="5" t="s">
        <v>36</v>
      </c>
      <c r="Q110" s="5">
        <v>87051426.812600002</v>
      </c>
      <c r="R110" s="5">
        <v>0</v>
      </c>
      <c r="S110" s="5">
        <v>2333812.9737999998</v>
      </c>
      <c r="T110" s="5">
        <v>2546724.8245000001</v>
      </c>
      <c r="U110" s="5">
        <v>353472.87400000001</v>
      </c>
      <c r="V110" s="5">
        <v>22205981.6028</v>
      </c>
      <c r="W110" s="6">
        <f t="shared" si="9"/>
        <v>114491419.08769999</v>
      </c>
    </row>
    <row r="111" spans="1:23" ht="24.95" customHeight="1">
      <c r="A111" s="151"/>
      <c r="B111" s="146"/>
      <c r="C111" s="1">
        <v>10</v>
      </c>
      <c r="D111" s="5" t="s">
        <v>159</v>
      </c>
      <c r="E111" s="5">
        <v>131633117.124</v>
      </c>
      <c r="F111" s="5">
        <v>0</v>
      </c>
      <c r="G111" s="5">
        <v>3529029.7675000001</v>
      </c>
      <c r="H111" s="5">
        <v>3850980.2697000001</v>
      </c>
      <c r="I111" s="5">
        <v>534497.11190000002</v>
      </c>
      <c r="J111" s="5">
        <v>32547095.4089</v>
      </c>
      <c r="K111" s="6">
        <f t="shared" si="8"/>
        <v>172094719.68199998</v>
      </c>
      <c r="L111" s="11"/>
      <c r="M111" s="143"/>
      <c r="N111" s="146"/>
      <c r="O111" s="12">
        <v>5</v>
      </c>
      <c r="P111" s="5" t="s">
        <v>539</v>
      </c>
      <c r="Q111" s="5">
        <v>151043310.0442</v>
      </c>
      <c r="R111" s="5">
        <v>0</v>
      </c>
      <c r="S111" s="5">
        <v>4049409.0619999999</v>
      </c>
      <c r="T111" s="5">
        <v>4418833.3419000003</v>
      </c>
      <c r="U111" s="5">
        <v>613312.32409999997</v>
      </c>
      <c r="V111" s="5">
        <v>31347867.8572</v>
      </c>
      <c r="W111" s="6">
        <f t="shared" si="9"/>
        <v>191472732.62939999</v>
      </c>
    </row>
    <row r="112" spans="1:23" ht="24.95" customHeight="1">
      <c r="A112" s="151"/>
      <c r="B112" s="146"/>
      <c r="C112" s="1">
        <v>11</v>
      </c>
      <c r="D112" s="5" t="s">
        <v>160</v>
      </c>
      <c r="E112" s="5">
        <v>101853543.8986</v>
      </c>
      <c r="F112" s="5">
        <v>0</v>
      </c>
      <c r="G112" s="5">
        <v>2730651.6491</v>
      </c>
      <c r="H112" s="5">
        <v>2979766.7678</v>
      </c>
      <c r="I112" s="5">
        <v>413576.96480000002</v>
      </c>
      <c r="J112" s="5">
        <v>25768136.908199999</v>
      </c>
      <c r="K112" s="6">
        <f t="shared" si="8"/>
        <v>133745676.1885</v>
      </c>
      <c r="L112" s="11"/>
      <c r="M112" s="143"/>
      <c r="N112" s="146"/>
      <c r="O112" s="12">
        <v>6</v>
      </c>
      <c r="P112" s="5" t="s">
        <v>540</v>
      </c>
      <c r="Q112" s="5">
        <v>129819803.9883</v>
      </c>
      <c r="R112" s="5">
        <v>0</v>
      </c>
      <c r="S112" s="5">
        <v>3480415.5877</v>
      </c>
      <c r="T112" s="5">
        <v>3797931.0578999999</v>
      </c>
      <c r="U112" s="5">
        <v>527134.14229999995</v>
      </c>
      <c r="V112" s="5">
        <v>31243141.767200001</v>
      </c>
      <c r="W112" s="6">
        <f t="shared" si="9"/>
        <v>168868426.54339999</v>
      </c>
    </row>
    <row r="113" spans="1:23" ht="24.95" customHeight="1">
      <c r="A113" s="151"/>
      <c r="B113" s="146"/>
      <c r="C113" s="1">
        <v>12</v>
      </c>
      <c r="D113" s="5" t="s">
        <v>161</v>
      </c>
      <c r="E113" s="5">
        <v>157730826.31850001</v>
      </c>
      <c r="F113" s="5">
        <v>0</v>
      </c>
      <c r="G113" s="5">
        <v>4228698.6245999997</v>
      </c>
      <c r="H113" s="5">
        <v>4614479.3448999999</v>
      </c>
      <c r="I113" s="5">
        <v>640467.02659999998</v>
      </c>
      <c r="J113" s="5">
        <v>36536240.362000003</v>
      </c>
      <c r="K113" s="6">
        <f t="shared" si="8"/>
        <v>203750711.67660004</v>
      </c>
      <c r="L113" s="11"/>
      <c r="M113" s="143"/>
      <c r="N113" s="146"/>
      <c r="O113" s="12">
        <v>7</v>
      </c>
      <c r="P113" s="5" t="s">
        <v>541</v>
      </c>
      <c r="Q113" s="5">
        <v>131218900.4111</v>
      </c>
      <c r="R113" s="5">
        <v>0</v>
      </c>
      <c r="S113" s="5">
        <v>3517924.7877000002</v>
      </c>
      <c r="T113" s="5">
        <v>3838862.1916</v>
      </c>
      <c r="U113" s="5">
        <v>532815.18229999999</v>
      </c>
      <c r="V113" s="5">
        <v>31508040.728</v>
      </c>
      <c r="W113" s="6">
        <f t="shared" si="9"/>
        <v>170616543.30070001</v>
      </c>
    </row>
    <row r="114" spans="1:23" ht="24.95" customHeight="1">
      <c r="A114" s="151"/>
      <c r="B114" s="146"/>
      <c r="C114" s="1">
        <v>13</v>
      </c>
      <c r="D114" s="5" t="s">
        <v>162</v>
      </c>
      <c r="E114" s="5">
        <v>129726077.1689</v>
      </c>
      <c r="F114" s="5">
        <v>0</v>
      </c>
      <c r="G114" s="5">
        <v>3477902.8102000002</v>
      </c>
      <c r="H114" s="5">
        <v>3795189.0417999998</v>
      </c>
      <c r="I114" s="5">
        <v>526753.56400000001</v>
      </c>
      <c r="J114" s="5">
        <v>27566075.8717</v>
      </c>
      <c r="K114" s="6">
        <f t="shared" si="8"/>
        <v>165091998.45660001</v>
      </c>
      <c r="L114" s="11"/>
      <c r="M114" s="143"/>
      <c r="N114" s="146"/>
      <c r="O114" s="12">
        <v>8</v>
      </c>
      <c r="P114" s="5" t="s">
        <v>542</v>
      </c>
      <c r="Q114" s="5">
        <v>154735872.5749</v>
      </c>
      <c r="R114" s="5">
        <v>0</v>
      </c>
      <c r="S114" s="5">
        <v>4148405.1457000002</v>
      </c>
      <c r="T114" s="5">
        <v>4526860.7575000003</v>
      </c>
      <c r="U114" s="5">
        <v>628305.99780000001</v>
      </c>
      <c r="V114" s="5">
        <v>40939133.038000003</v>
      </c>
      <c r="W114" s="6">
        <f t="shared" si="9"/>
        <v>204978577.51389998</v>
      </c>
    </row>
    <row r="115" spans="1:23" ht="24.95" customHeight="1">
      <c r="A115" s="151"/>
      <c r="B115" s="146"/>
      <c r="C115" s="1">
        <v>14</v>
      </c>
      <c r="D115" s="5" t="s">
        <v>163</v>
      </c>
      <c r="E115" s="5">
        <v>151479267.65110001</v>
      </c>
      <c r="F115" s="5">
        <v>0</v>
      </c>
      <c r="G115" s="5">
        <v>4061096.9062000001</v>
      </c>
      <c r="H115" s="5">
        <v>4431587.4587000003</v>
      </c>
      <c r="I115" s="5">
        <v>615082.53269999998</v>
      </c>
      <c r="J115" s="5">
        <v>34572142.452</v>
      </c>
      <c r="K115" s="6">
        <f t="shared" si="8"/>
        <v>195159177.0007</v>
      </c>
      <c r="L115" s="11"/>
      <c r="M115" s="143"/>
      <c r="N115" s="146"/>
      <c r="O115" s="12">
        <v>9</v>
      </c>
      <c r="P115" s="5" t="s">
        <v>543</v>
      </c>
      <c r="Q115" s="5">
        <v>111863891.219</v>
      </c>
      <c r="R115" s="5">
        <v>0</v>
      </c>
      <c r="S115" s="5">
        <v>2999024.9463999998</v>
      </c>
      <c r="T115" s="5">
        <v>3272623.5417999998</v>
      </c>
      <c r="U115" s="5">
        <v>454224.04399999999</v>
      </c>
      <c r="V115" s="5">
        <v>27875218.4355</v>
      </c>
      <c r="W115" s="6">
        <f t="shared" si="9"/>
        <v>146464982.18669999</v>
      </c>
    </row>
    <row r="116" spans="1:23" ht="24.95" customHeight="1">
      <c r="A116" s="151"/>
      <c r="B116" s="146"/>
      <c r="C116" s="1">
        <v>15</v>
      </c>
      <c r="D116" s="5" t="s">
        <v>164</v>
      </c>
      <c r="E116" s="5">
        <v>194117331.06400001</v>
      </c>
      <c r="F116" s="5">
        <v>0</v>
      </c>
      <c r="G116" s="5">
        <v>5204205.8616000004</v>
      </c>
      <c r="H116" s="5">
        <v>5678981.3101000004</v>
      </c>
      <c r="I116" s="5">
        <v>788214.66119999997</v>
      </c>
      <c r="J116" s="5">
        <v>42052015.984399997</v>
      </c>
      <c r="K116" s="6">
        <f t="shared" si="8"/>
        <v>247840748.8813</v>
      </c>
      <c r="L116" s="11"/>
      <c r="M116" s="143"/>
      <c r="N116" s="146"/>
      <c r="O116" s="12">
        <v>10</v>
      </c>
      <c r="P116" s="5" t="s">
        <v>544</v>
      </c>
      <c r="Q116" s="5">
        <v>148759632.21720001</v>
      </c>
      <c r="R116" s="5">
        <v>0</v>
      </c>
      <c r="S116" s="5">
        <v>3988184.5980000002</v>
      </c>
      <c r="T116" s="5">
        <v>4352023.4201999996</v>
      </c>
      <c r="U116" s="5">
        <v>604039.43570000003</v>
      </c>
      <c r="V116" s="5">
        <v>26397081.024999999</v>
      </c>
      <c r="W116" s="6">
        <f t="shared" si="9"/>
        <v>184100960.6961</v>
      </c>
    </row>
    <row r="117" spans="1:23" ht="24.95" customHeight="1">
      <c r="A117" s="151"/>
      <c r="B117" s="146"/>
      <c r="C117" s="1">
        <v>16</v>
      </c>
      <c r="D117" s="5" t="s">
        <v>165</v>
      </c>
      <c r="E117" s="5">
        <v>145525908.17829999</v>
      </c>
      <c r="F117" s="5">
        <v>0</v>
      </c>
      <c r="G117" s="5">
        <v>3901489.7856000001</v>
      </c>
      <c r="H117" s="5">
        <v>4257419.5109000001</v>
      </c>
      <c r="I117" s="5">
        <v>590908.87860000005</v>
      </c>
      <c r="J117" s="5">
        <v>32790045.425900001</v>
      </c>
      <c r="K117" s="6">
        <f t="shared" si="8"/>
        <v>187065771.7793</v>
      </c>
      <c r="L117" s="11"/>
      <c r="M117" s="143"/>
      <c r="N117" s="146"/>
      <c r="O117" s="12">
        <v>11</v>
      </c>
      <c r="P117" s="5" t="s">
        <v>545</v>
      </c>
      <c r="Q117" s="5">
        <v>117926127.1327</v>
      </c>
      <c r="R117" s="5">
        <v>0</v>
      </c>
      <c r="S117" s="5">
        <v>3161550.9996000002</v>
      </c>
      <c r="T117" s="5">
        <v>3449976.7140000002</v>
      </c>
      <c r="U117" s="5">
        <v>478839.7916</v>
      </c>
      <c r="V117" s="5">
        <v>25467606.743900001</v>
      </c>
      <c r="W117" s="6">
        <f t="shared" si="9"/>
        <v>150484101.3818</v>
      </c>
    </row>
    <row r="118" spans="1:23" ht="24.95" customHeight="1">
      <c r="A118" s="151"/>
      <c r="B118" s="146"/>
      <c r="C118" s="1">
        <v>17</v>
      </c>
      <c r="D118" s="5" t="s">
        <v>166</v>
      </c>
      <c r="E118" s="5">
        <v>143135889.1363</v>
      </c>
      <c r="F118" s="5">
        <v>0</v>
      </c>
      <c r="G118" s="5">
        <v>3837414.3574000001</v>
      </c>
      <c r="H118" s="5">
        <v>4187498.5337</v>
      </c>
      <c r="I118" s="5">
        <v>581204.19099999999</v>
      </c>
      <c r="J118" s="5">
        <v>31941957.5865</v>
      </c>
      <c r="K118" s="6">
        <f t="shared" si="8"/>
        <v>183683963.80489999</v>
      </c>
      <c r="L118" s="11"/>
      <c r="M118" s="143"/>
      <c r="N118" s="146"/>
      <c r="O118" s="12">
        <v>12</v>
      </c>
      <c r="P118" s="5" t="s">
        <v>546</v>
      </c>
      <c r="Q118" s="5">
        <v>104745857.2929</v>
      </c>
      <c r="R118" s="5">
        <v>0</v>
      </c>
      <c r="S118" s="5">
        <v>2808193.3824</v>
      </c>
      <c r="T118" s="5">
        <v>3064382.5701000001</v>
      </c>
      <c r="U118" s="5">
        <v>425321.2218</v>
      </c>
      <c r="V118" s="5">
        <v>24311629.037300002</v>
      </c>
      <c r="W118" s="6">
        <f t="shared" si="9"/>
        <v>135355383.5045</v>
      </c>
    </row>
    <row r="119" spans="1:23" ht="24.95" customHeight="1">
      <c r="A119" s="151"/>
      <c r="B119" s="146"/>
      <c r="C119" s="1">
        <v>18</v>
      </c>
      <c r="D119" s="5" t="s">
        <v>167</v>
      </c>
      <c r="E119" s="5">
        <v>201293391.92320001</v>
      </c>
      <c r="F119" s="5">
        <v>0</v>
      </c>
      <c r="G119" s="5">
        <v>5396593.1037999997</v>
      </c>
      <c r="H119" s="5">
        <v>5888919.8832</v>
      </c>
      <c r="I119" s="5">
        <v>817353.10210000002</v>
      </c>
      <c r="J119" s="5">
        <v>39827614.484800003</v>
      </c>
      <c r="K119" s="6">
        <f t="shared" si="8"/>
        <v>253223872.49710003</v>
      </c>
      <c r="L119" s="11"/>
      <c r="M119" s="143"/>
      <c r="N119" s="146"/>
      <c r="O119" s="12">
        <v>13</v>
      </c>
      <c r="P119" s="5" t="s">
        <v>547</v>
      </c>
      <c r="Q119" s="5">
        <v>87642622.049199998</v>
      </c>
      <c r="R119" s="5">
        <v>0</v>
      </c>
      <c r="S119" s="5">
        <v>2349662.6751000001</v>
      </c>
      <c r="T119" s="5">
        <v>2564020.4811</v>
      </c>
      <c r="U119" s="5">
        <v>355873.42599999998</v>
      </c>
      <c r="V119" s="5">
        <v>22373410.322799999</v>
      </c>
      <c r="W119" s="6">
        <f t="shared" si="9"/>
        <v>115285588.95419998</v>
      </c>
    </row>
    <row r="120" spans="1:23" ht="24.95" customHeight="1">
      <c r="A120" s="151"/>
      <c r="B120" s="146"/>
      <c r="C120" s="1">
        <v>19</v>
      </c>
      <c r="D120" s="5" t="s">
        <v>168</v>
      </c>
      <c r="E120" s="5">
        <v>112031445.4181</v>
      </c>
      <c r="F120" s="5">
        <v>0</v>
      </c>
      <c r="G120" s="5">
        <v>3003517.0055999998</v>
      </c>
      <c r="H120" s="5">
        <v>3277525.4079</v>
      </c>
      <c r="I120" s="5">
        <v>454904.39889999997</v>
      </c>
      <c r="J120" s="5">
        <v>25576884.816599999</v>
      </c>
      <c r="K120" s="6">
        <f t="shared" si="8"/>
        <v>144344277.04710001</v>
      </c>
      <c r="L120" s="11"/>
      <c r="M120" s="143"/>
      <c r="N120" s="146"/>
      <c r="O120" s="12">
        <v>14</v>
      </c>
      <c r="P120" s="5" t="s">
        <v>548</v>
      </c>
      <c r="Q120" s="5">
        <v>87270975.158600003</v>
      </c>
      <c r="R120" s="5">
        <v>0</v>
      </c>
      <c r="S120" s="5">
        <v>2339698.9747000001</v>
      </c>
      <c r="T120" s="5">
        <v>2553147.8004999999</v>
      </c>
      <c r="U120" s="5">
        <v>354364.35139999999</v>
      </c>
      <c r="V120" s="5">
        <v>22501536.5264</v>
      </c>
      <c r="W120" s="6">
        <f t="shared" si="9"/>
        <v>115019722.81160001</v>
      </c>
    </row>
    <row r="121" spans="1:23" ht="24.95" customHeight="1">
      <c r="A121" s="151"/>
      <c r="B121" s="147"/>
      <c r="C121" s="1">
        <v>20</v>
      </c>
      <c r="D121" s="5" t="s">
        <v>169</v>
      </c>
      <c r="E121" s="5">
        <v>125359908.41769999</v>
      </c>
      <c r="F121" s="5">
        <v>0</v>
      </c>
      <c r="G121" s="5">
        <v>3360847.6205000002</v>
      </c>
      <c r="H121" s="5">
        <v>3667455.0027999999</v>
      </c>
      <c r="I121" s="5">
        <v>509024.70789999998</v>
      </c>
      <c r="J121" s="5">
        <v>30216818.976500001</v>
      </c>
      <c r="K121" s="6">
        <f t="shared" si="8"/>
        <v>163114054.7254</v>
      </c>
      <c r="L121" s="11"/>
      <c r="M121" s="143"/>
      <c r="N121" s="146"/>
      <c r="O121" s="12">
        <v>15</v>
      </c>
      <c r="P121" s="5" t="s">
        <v>549</v>
      </c>
      <c r="Q121" s="5">
        <v>99648935.532900006</v>
      </c>
      <c r="R121" s="5">
        <v>0</v>
      </c>
      <c r="S121" s="5">
        <v>2671547.0049000001</v>
      </c>
      <c r="T121" s="5">
        <v>2915270.0553000001</v>
      </c>
      <c r="U121" s="5">
        <v>404625.1385</v>
      </c>
      <c r="V121" s="5">
        <v>24588500.149300002</v>
      </c>
      <c r="W121" s="6">
        <f t="shared" si="9"/>
        <v>130228877.8809</v>
      </c>
    </row>
    <row r="122" spans="1:23" ht="24.95" customHeight="1">
      <c r="A122" s="1"/>
      <c r="B122" s="148" t="s">
        <v>816</v>
      </c>
      <c r="C122" s="149"/>
      <c r="D122" s="150"/>
      <c r="E122" s="14">
        <f t="shared" ref="E122" si="18">SUM(E102:E121)</f>
        <v>2938952722.6117997</v>
      </c>
      <c r="F122" s="14">
        <f t="shared" ref="F122" si="19">SUM(F102:F121)</f>
        <v>0</v>
      </c>
      <c r="G122" s="14">
        <f>SUM(G102:G121)</f>
        <v>78792114.553800002</v>
      </c>
      <c r="H122" s="14">
        <f>SUM(H102:H121)</f>
        <v>85980254.784000024</v>
      </c>
      <c r="I122" s="14">
        <f>SUM(I102:I121)</f>
        <v>11933636.280300001</v>
      </c>
      <c r="J122" s="14">
        <f t="shared" ref="J122" si="20">SUM(J102:J121)</f>
        <v>653756270.68180001</v>
      </c>
      <c r="K122" s="8">
        <f t="shared" si="8"/>
        <v>3769414998.9116998</v>
      </c>
      <c r="L122" s="11"/>
      <c r="M122" s="144"/>
      <c r="N122" s="147"/>
      <c r="O122" s="12">
        <v>16</v>
      </c>
      <c r="P122" s="5" t="s">
        <v>550</v>
      </c>
      <c r="Q122" s="5">
        <v>120609694.48819999</v>
      </c>
      <c r="R122" s="5">
        <v>0</v>
      </c>
      <c r="S122" s="5">
        <v>3233496.3374000001</v>
      </c>
      <c r="T122" s="5">
        <v>3528485.5661999998</v>
      </c>
      <c r="U122" s="5">
        <v>489736.4339</v>
      </c>
      <c r="V122" s="5">
        <v>25680747.3138</v>
      </c>
      <c r="W122" s="6">
        <f t="shared" si="9"/>
        <v>153542160.13949999</v>
      </c>
    </row>
    <row r="123" spans="1:23" ht="24.95" customHeight="1">
      <c r="A123" s="151">
        <v>6</v>
      </c>
      <c r="B123" s="145" t="s">
        <v>29</v>
      </c>
      <c r="C123" s="1">
        <v>1</v>
      </c>
      <c r="D123" s="5" t="s">
        <v>170</v>
      </c>
      <c r="E123" s="5">
        <v>142355484.62220001</v>
      </c>
      <c r="F123" s="5">
        <v>0</v>
      </c>
      <c r="G123" s="5">
        <v>3816492.0331999999</v>
      </c>
      <c r="H123" s="5">
        <v>4164667.4829000002</v>
      </c>
      <c r="I123" s="5">
        <v>578035.35349999997</v>
      </c>
      <c r="J123" s="5">
        <v>30982945.174400002</v>
      </c>
      <c r="K123" s="6">
        <f t="shared" si="8"/>
        <v>181897624.66620001</v>
      </c>
      <c r="L123" s="11"/>
      <c r="M123" s="18"/>
      <c r="N123" s="148" t="s">
        <v>834</v>
      </c>
      <c r="O123" s="149"/>
      <c r="P123" s="150"/>
      <c r="Q123" s="14">
        <f t="shared" ref="Q123:U123" si="21">SUM(Q107:Q122)</f>
        <v>1975209334.1720004</v>
      </c>
      <c r="R123" s="14">
        <f t="shared" si="21"/>
        <v>0</v>
      </c>
      <c r="S123" s="14">
        <f t="shared" ref="S123" si="22">SUM(S107:S122)</f>
        <v>52954550.417999998</v>
      </c>
      <c r="T123" s="14">
        <f t="shared" si="21"/>
        <v>57785550.7839</v>
      </c>
      <c r="U123" s="14">
        <f t="shared" si="21"/>
        <v>8020350.1031999998</v>
      </c>
      <c r="V123" s="14">
        <f t="shared" ref="V123" si="23">SUM(V107:V122)</f>
        <v>445600130.21859992</v>
      </c>
      <c r="W123" s="8">
        <f t="shared" si="9"/>
        <v>2539569915.6957002</v>
      </c>
    </row>
    <row r="124" spans="1:23" ht="24.95" customHeight="1">
      <c r="A124" s="151"/>
      <c r="B124" s="146"/>
      <c r="C124" s="1">
        <v>2</v>
      </c>
      <c r="D124" s="5" t="s">
        <v>171</v>
      </c>
      <c r="E124" s="5">
        <v>163424834.41960001</v>
      </c>
      <c r="F124" s="5">
        <v>0</v>
      </c>
      <c r="G124" s="5">
        <v>4381352.6414999999</v>
      </c>
      <c r="H124" s="5">
        <v>4781059.8629999999</v>
      </c>
      <c r="I124" s="5">
        <v>663587.58279999997</v>
      </c>
      <c r="J124" s="5">
        <v>36135081.821699999</v>
      </c>
      <c r="K124" s="6">
        <f t="shared" si="8"/>
        <v>209385916.32860002</v>
      </c>
      <c r="L124" s="11"/>
      <c r="M124" s="142">
        <v>24</v>
      </c>
      <c r="N124" s="145" t="s">
        <v>47</v>
      </c>
      <c r="O124" s="12">
        <v>1</v>
      </c>
      <c r="P124" s="5" t="s">
        <v>551</v>
      </c>
      <c r="Q124" s="5">
        <v>169253076.6476</v>
      </c>
      <c r="R124" s="5">
        <v>0</v>
      </c>
      <c r="S124" s="5">
        <v>4537605.4201999996</v>
      </c>
      <c r="T124" s="5">
        <v>4951567.4550000001</v>
      </c>
      <c r="U124" s="5">
        <v>687253.19750000001</v>
      </c>
      <c r="V124" s="5">
        <v>225046128.51629999</v>
      </c>
      <c r="W124" s="6">
        <f t="shared" si="9"/>
        <v>404475631.23659998</v>
      </c>
    </row>
    <row r="125" spans="1:23" ht="24.95" customHeight="1">
      <c r="A125" s="151"/>
      <c r="B125" s="146"/>
      <c r="C125" s="1">
        <v>3</v>
      </c>
      <c r="D125" s="5" t="s">
        <v>172</v>
      </c>
      <c r="E125" s="5">
        <v>108759400.896</v>
      </c>
      <c r="F125" s="5">
        <v>0</v>
      </c>
      <c r="G125" s="5">
        <v>2915794.8368000002</v>
      </c>
      <c r="H125" s="5">
        <v>3181800.4172999999</v>
      </c>
      <c r="I125" s="5">
        <v>441618.24119999999</v>
      </c>
      <c r="J125" s="5">
        <v>24467373.999299999</v>
      </c>
      <c r="K125" s="6">
        <f t="shared" si="8"/>
        <v>139765988.3906</v>
      </c>
      <c r="L125" s="11"/>
      <c r="M125" s="143"/>
      <c r="N125" s="146"/>
      <c r="O125" s="12">
        <v>2</v>
      </c>
      <c r="P125" s="5" t="s">
        <v>552</v>
      </c>
      <c r="Q125" s="5">
        <v>217552460.03060001</v>
      </c>
      <c r="R125" s="5">
        <v>0</v>
      </c>
      <c r="S125" s="5">
        <v>5832492.0372000001</v>
      </c>
      <c r="T125" s="5">
        <v>6364585.5199999996</v>
      </c>
      <c r="U125" s="5">
        <v>883373.15190000006</v>
      </c>
      <c r="V125" s="5">
        <v>238600417.59310001</v>
      </c>
      <c r="W125" s="6">
        <f t="shared" si="9"/>
        <v>469233328.33280003</v>
      </c>
    </row>
    <row r="126" spans="1:23" ht="24.95" customHeight="1">
      <c r="A126" s="151"/>
      <c r="B126" s="146"/>
      <c r="C126" s="1">
        <v>4</v>
      </c>
      <c r="D126" s="5" t="s">
        <v>173</v>
      </c>
      <c r="E126" s="5">
        <v>134105254.7634</v>
      </c>
      <c r="F126" s="5">
        <v>0</v>
      </c>
      <c r="G126" s="5">
        <v>3595306.7615999999</v>
      </c>
      <c r="H126" s="5">
        <v>3923303.6597000002</v>
      </c>
      <c r="I126" s="5">
        <v>544535.24250000005</v>
      </c>
      <c r="J126" s="5">
        <v>27710678.121199999</v>
      </c>
      <c r="K126" s="6">
        <f t="shared" si="8"/>
        <v>169879078.54840001</v>
      </c>
      <c r="L126" s="11"/>
      <c r="M126" s="143"/>
      <c r="N126" s="146"/>
      <c r="O126" s="12">
        <v>3</v>
      </c>
      <c r="P126" s="5" t="s">
        <v>553</v>
      </c>
      <c r="Q126" s="5">
        <v>350844828.12120003</v>
      </c>
      <c r="R126" s="5">
        <v>0</v>
      </c>
      <c r="S126" s="5">
        <v>9406005.6411000006</v>
      </c>
      <c r="T126" s="5">
        <v>10264107.850199999</v>
      </c>
      <c r="U126" s="5">
        <v>1424607.6629000001</v>
      </c>
      <c r="V126" s="5">
        <v>274493229.10170001</v>
      </c>
      <c r="W126" s="6">
        <f t="shared" si="9"/>
        <v>646432778.37709999</v>
      </c>
    </row>
    <row r="127" spans="1:23" ht="24.95" customHeight="1">
      <c r="A127" s="151"/>
      <c r="B127" s="146"/>
      <c r="C127" s="1">
        <v>5</v>
      </c>
      <c r="D127" s="5" t="s">
        <v>174</v>
      </c>
      <c r="E127" s="5">
        <v>140932930.91029999</v>
      </c>
      <c r="F127" s="5">
        <v>0</v>
      </c>
      <c r="G127" s="5">
        <v>3778353.9528000001</v>
      </c>
      <c r="H127" s="5">
        <v>4123050.0967000001</v>
      </c>
      <c r="I127" s="5">
        <v>572259.06510000001</v>
      </c>
      <c r="J127" s="5">
        <v>30673180.879500002</v>
      </c>
      <c r="K127" s="6">
        <f t="shared" si="8"/>
        <v>180079774.90440002</v>
      </c>
      <c r="L127" s="11"/>
      <c r="M127" s="143"/>
      <c r="N127" s="146"/>
      <c r="O127" s="12">
        <v>4</v>
      </c>
      <c r="P127" s="5" t="s">
        <v>554</v>
      </c>
      <c r="Q127" s="5">
        <v>137125422.62779999</v>
      </c>
      <c r="R127" s="5">
        <v>0</v>
      </c>
      <c r="S127" s="5">
        <v>3676276.2206999999</v>
      </c>
      <c r="T127" s="5">
        <v>4011659.8964999998</v>
      </c>
      <c r="U127" s="5">
        <v>556798.65339999995</v>
      </c>
      <c r="V127" s="5">
        <v>216473765.9578</v>
      </c>
      <c r="W127" s="6">
        <f t="shared" si="9"/>
        <v>361843923.35619998</v>
      </c>
    </row>
    <row r="128" spans="1:23" ht="24.95" customHeight="1">
      <c r="A128" s="151"/>
      <c r="B128" s="146"/>
      <c r="C128" s="1">
        <v>6</v>
      </c>
      <c r="D128" s="5" t="s">
        <v>175</v>
      </c>
      <c r="E128" s="5">
        <v>138558948.71259999</v>
      </c>
      <c r="F128" s="5">
        <v>0</v>
      </c>
      <c r="G128" s="5">
        <v>3714708.4659000002</v>
      </c>
      <c r="H128" s="5">
        <v>4053598.2839000002</v>
      </c>
      <c r="I128" s="5">
        <v>562619.4952</v>
      </c>
      <c r="J128" s="5">
        <v>31109741.138999999</v>
      </c>
      <c r="K128" s="6">
        <f t="shared" si="8"/>
        <v>177999616.0966</v>
      </c>
      <c r="L128" s="11"/>
      <c r="M128" s="143"/>
      <c r="N128" s="146"/>
      <c r="O128" s="12">
        <v>5</v>
      </c>
      <c r="P128" s="5" t="s">
        <v>555</v>
      </c>
      <c r="Q128" s="5">
        <v>115287659.54799999</v>
      </c>
      <c r="R128" s="5">
        <v>0</v>
      </c>
      <c r="S128" s="5">
        <v>3090814.7681</v>
      </c>
      <c r="T128" s="5">
        <v>3372787.2738999999</v>
      </c>
      <c r="U128" s="5">
        <v>468126.27710000001</v>
      </c>
      <c r="V128" s="5">
        <v>210378610.77759999</v>
      </c>
      <c r="W128" s="6">
        <f t="shared" si="9"/>
        <v>332597998.64469999</v>
      </c>
    </row>
    <row r="129" spans="1:23" ht="24.95" customHeight="1">
      <c r="A129" s="151"/>
      <c r="B129" s="146"/>
      <c r="C129" s="1">
        <v>7</v>
      </c>
      <c r="D129" s="5" t="s">
        <v>176</v>
      </c>
      <c r="E129" s="5">
        <v>191428665.40810001</v>
      </c>
      <c r="F129" s="5">
        <v>0</v>
      </c>
      <c r="G129" s="5">
        <v>5132123.8404999999</v>
      </c>
      <c r="H129" s="5">
        <v>5600323.3049999997</v>
      </c>
      <c r="I129" s="5">
        <v>777297.31720000005</v>
      </c>
      <c r="J129" s="5">
        <v>39107319.511</v>
      </c>
      <c r="K129" s="6">
        <f t="shared" si="8"/>
        <v>242045729.38180003</v>
      </c>
      <c r="L129" s="11"/>
      <c r="M129" s="143"/>
      <c r="N129" s="146"/>
      <c r="O129" s="12">
        <v>6</v>
      </c>
      <c r="P129" s="5" t="s">
        <v>556</v>
      </c>
      <c r="Q129" s="5">
        <v>128887350.02249999</v>
      </c>
      <c r="R129" s="5">
        <v>0</v>
      </c>
      <c r="S129" s="5">
        <v>3455416.8801000002</v>
      </c>
      <c r="T129" s="5">
        <v>3770651.7387000001</v>
      </c>
      <c r="U129" s="5">
        <v>523347.90710000001</v>
      </c>
      <c r="V129" s="5">
        <v>211813515.4201</v>
      </c>
      <c r="W129" s="6">
        <f t="shared" si="9"/>
        <v>348450281.96850002</v>
      </c>
    </row>
    <row r="130" spans="1:23" ht="24.95" customHeight="1">
      <c r="A130" s="151"/>
      <c r="B130" s="147"/>
      <c r="C130" s="1">
        <v>8</v>
      </c>
      <c r="D130" s="5" t="s">
        <v>177</v>
      </c>
      <c r="E130" s="5">
        <v>176695813.83610001</v>
      </c>
      <c r="F130" s="5">
        <v>0</v>
      </c>
      <c r="G130" s="5">
        <v>4737142.1452000001</v>
      </c>
      <c r="H130" s="5">
        <v>5169307.7523999996</v>
      </c>
      <c r="I130" s="5">
        <v>717474.47939999995</v>
      </c>
      <c r="J130" s="5">
        <v>41158971.3345</v>
      </c>
      <c r="K130" s="6">
        <f t="shared" si="8"/>
        <v>228478709.54760003</v>
      </c>
      <c r="L130" s="11"/>
      <c r="M130" s="143"/>
      <c r="N130" s="146"/>
      <c r="O130" s="12">
        <v>7</v>
      </c>
      <c r="P130" s="5" t="s">
        <v>557</v>
      </c>
      <c r="Q130" s="5">
        <v>118338278.4439</v>
      </c>
      <c r="R130" s="5">
        <v>0</v>
      </c>
      <c r="S130" s="5">
        <v>3172600.6068000002</v>
      </c>
      <c r="T130" s="5">
        <v>3462034.3679</v>
      </c>
      <c r="U130" s="5">
        <v>480513.3346</v>
      </c>
      <c r="V130" s="5">
        <v>208204697.8953</v>
      </c>
      <c r="W130" s="6">
        <f t="shared" si="9"/>
        <v>333658124.64850003</v>
      </c>
    </row>
    <row r="131" spans="1:23" ht="24.95" customHeight="1">
      <c r="A131" s="1"/>
      <c r="B131" s="148" t="s">
        <v>817</v>
      </c>
      <c r="C131" s="149"/>
      <c r="D131" s="150"/>
      <c r="E131" s="14">
        <f t="shared" ref="E131:F131" si="24">SUM(E123:E130)</f>
        <v>1196261333.5683</v>
      </c>
      <c r="F131" s="14">
        <f t="shared" si="24"/>
        <v>0</v>
      </c>
      <c r="G131" s="14">
        <f>SUM(G123:G130)</f>
        <v>32071274.677500002</v>
      </c>
      <c r="H131" s="14">
        <f>SUM(H123:H130)</f>
        <v>34997110.8609</v>
      </c>
      <c r="I131" s="14">
        <f>SUM(I123:I130)</f>
        <v>4857426.7768999999</v>
      </c>
      <c r="J131" s="14">
        <f t="shared" ref="J131" si="25">SUM(J123:J130)</f>
        <v>261345291.9806</v>
      </c>
      <c r="K131" s="8">
        <f t="shared" si="8"/>
        <v>1529532437.8642001</v>
      </c>
      <c r="L131" s="11"/>
      <c r="M131" s="143"/>
      <c r="N131" s="146"/>
      <c r="O131" s="12">
        <v>8</v>
      </c>
      <c r="P131" s="5" t="s">
        <v>558</v>
      </c>
      <c r="Q131" s="5">
        <v>142762543.5587</v>
      </c>
      <c r="R131" s="5">
        <v>0</v>
      </c>
      <c r="S131" s="5">
        <v>3827405.1159999999</v>
      </c>
      <c r="T131" s="5">
        <v>4176576.1573000001</v>
      </c>
      <c r="U131" s="5">
        <v>579688.21889999998</v>
      </c>
      <c r="V131" s="5">
        <v>214636766.33939999</v>
      </c>
      <c r="W131" s="6">
        <f t="shared" si="9"/>
        <v>365982979.39029998</v>
      </c>
    </row>
    <row r="132" spans="1:23" ht="24.95" customHeight="1">
      <c r="A132" s="151">
        <v>7</v>
      </c>
      <c r="B132" s="145" t="s">
        <v>30</v>
      </c>
      <c r="C132" s="1">
        <v>1</v>
      </c>
      <c r="D132" s="5" t="s">
        <v>178</v>
      </c>
      <c r="E132" s="5">
        <v>140794490.01449999</v>
      </c>
      <c r="F132" s="5">
        <v>-6066891.2400000002</v>
      </c>
      <c r="G132" s="5">
        <v>3774642.4092999999</v>
      </c>
      <c r="H132" s="5">
        <v>4118999.9520999999</v>
      </c>
      <c r="I132" s="5">
        <v>571696.92500000005</v>
      </c>
      <c r="J132" s="5">
        <v>29343567.0889</v>
      </c>
      <c r="K132" s="6">
        <f t="shared" si="8"/>
        <v>172536505.1498</v>
      </c>
      <c r="L132" s="11"/>
      <c r="M132" s="143"/>
      <c r="N132" s="146"/>
      <c r="O132" s="12">
        <v>9</v>
      </c>
      <c r="P132" s="5" t="s">
        <v>559</v>
      </c>
      <c r="Q132" s="5">
        <v>95327771.567399994</v>
      </c>
      <c r="R132" s="5">
        <v>0</v>
      </c>
      <c r="S132" s="5">
        <v>2555698.375</v>
      </c>
      <c r="T132" s="5">
        <v>2788852.6494999998</v>
      </c>
      <c r="U132" s="5">
        <v>387079.0246</v>
      </c>
      <c r="V132" s="5">
        <v>204339265.17089999</v>
      </c>
      <c r="W132" s="6">
        <f t="shared" si="9"/>
        <v>305398666.78740001</v>
      </c>
    </row>
    <row r="133" spans="1:23" ht="24.95" customHeight="1">
      <c r="A133" s="151"/>
      <c r="B133" s="146"/>
      <c r="C133" s="1">
        <v>2</v>
      </c>
      <c r="D133" s="5" t="s">
        <v>179</v>
      </c>
      <c r="E133" s="5">
        <v>124229834.1287</v>
      </c>
      <c r="F133" s="5">
        <v>-6066891.2400000002</v>
      </c>
      <c r="G133" s="5">
        <v>3330550.7933</v>
      </c>
      <c r="H133" s="5">
        <v>3634394.2207999998</v>
      </c>
      <c r="I133" s="5">
        <v>504436.03409999999</v>
      </c>
      <c r="J133" s="5">
        <v>25512539.182700001</v>
      </c>
      <c r="K133" s="6">
        <f t="shared" si="8"/>
        <v>151144863.1196</v>
      </c>
      <c r="L133" s="11"/>
      <c r="M133" s="143"/>
      <c r="N133" s="146"/>
      <c r="O133" s="12">
        <v>10</v>
      </c>
      <c r="P133" s="5" t="s">
        <v>560</v>
      </c>
      <c r="Q133" s="5">
        <v>162543448.3678</v>
      </c>
      <c r="R133" s="5">
        <v>0</v>
      </c>
      <c r="S133" s="5">
        <v>4357723.0437000003</v>
      </c>
      <c r="T133" s="5">
        <v>4755274.5563000003</v>
      </c>
      <c r="U133" s="5">
        <v>660008.70909999998</v>
      </c>
      <c r="V133" s="5">
        <v>223107547.00929999</v>
      </c>
      <c r="W133" s="6">
        <f t="shared" si="9"/>
        <v>395424001.68620002</v>
      </c>
    </row>
    <row r="134" spans="1:23" ht="24.95" customHeight="1">
      <c r="A134" s="151"/>
      <c r="B134" s="146"/>
      <c r="C134" s="1">
        <v>3</v>
      </c>
      <c r="D134" s="5" t="s">
        <v>180</v>
      </c>
      <c r="E134" s="5">
        <v>120291413.84639999</v>
      </c>
      <c r="F134" s="5">
        <v>-6066891.2400000002</v>
      </c>
      <c r="G134" s="5">
        <v>3224963.3642000002</v>
      </c>
      <c r="H134" s="5">
        <v>3519174.1368</v>
      </c>
      <c r="I134" s="5">
        <v>488444.05339999998</v>
      </c>
      <c r="J134" s="5">
        <v>24378329.023699999</v>
      </c>
      <c r="K134" s="6">
        <f t="shared" si="8"/>
        <v>145835433.18449998</v>
      </c>
      <c r="L134" s="11"/>
      <c r="M134" s="143"/>
      <c r="N134" s="146"/>
      <c r="O134" s="12">
        <v>11</v>
      </c>
      <c r="P134" s="5" t="s">
        <v>561</v>
      </c>
      <c r="Q134" s="5">
        <v>140510770.1036</v>
      </c>
      <c r="R134" s="5">
        <v>0</v>
      </c>
      <c r="S134" s="5">
        <v>3767035.9950999999</v>
      </c>
      <c r="T134" s="5">
        <v>4110699.6109000002</v>
      </c>
      <c r="U134" s="5">
        <v>570544.87849999999</v>
      </c>
      <c r="V134" s="5">
        <v>216173252.8705</v>
      </c>
      <c r="W134" s="6">
        <f t="shared" si="9"/>
        <v>365132303.45860004</v>
      </c>
    </row>
    <row r="135" spans="1:23" ht="24.95" customHeight="1">
      <c r="A135" s="151"/>
      <c r="B135" s="146"/>
      <c r="C135" s="1">
        <v>4</v>
      </c>
      <c r="D135" s="5" t="s">
        <v>181</v>
      </c>
      <c r="E135" s="5">
        <v>142603898.76280001</v>
      </c>
      <c r="F135" s="5">
        <v>-6066891.2400000002</v>
      </c>
      <c r="G135" s="5">
        <v>3823151.9142</v>
      </c>
      <c r="H135" s="5">
        <v>4171934.9394</v>
      </c>
      <c r="I135" s="5">
        <v>579044.04070000001</v>
      </c>
      <c r="J135" s="5">
        <v>30845467.4056</v>
      </c>
      <c r="K135" s="6">
        <f t="shared" si="8"/>
        <v>175956605.82269999</v>
      </c>
      <c r="L135" s="11"/>
      <c r="M135" s="143"/>
      <c r="N135" s="146"/>
      <c r="O135" s="12">
        <v>12</v>
      </c>
      <c r="P135" s="5" t="s">
        <v>562</v>
      </c>
      <c r="Q135" s="5">
        <v>193195339.6663</v>
      </c>
      <c r="R135" s="5">
        <v>0</v>
      </c>
      <c r="S135" s="5">
        <v>5179487.6512000002</v>
      </c>
      <c r="T135" s="5">
        <v>5652008.0774999997</v>
      </c>
      <c r="U135" s="5">
        <v>784470.90930000006</v>
      </c>
      <c r="V135" s="5">
        <v>229622150.73789999</v>
      </c>
      <c r="W135" s="6">
        <f t="shared" si="9"/>
        <v>434433457.04219997</v>
      </c>
    </row>
    <row r="136" spans="1:23" ht="24.95" customHeight="1">
      <c r="A136" s="151"/>
      <c r="B136" s="146"/>
      <c r="C136" s="1">
        <v>5</v>
      </c>
      <c r="D136" s="5" t="s">
        <v>182</v>
      </c>
      <c r="E136" s="5">
        <v>185077657.83660001</v>
      </c>
      <c r="F136" s="5">
        <v>-6066891.2400000002</v>
      </c>
      <c r="G136" s="5">
        <v>4961855.9378000004</v>
      </c>
      <c r="H136" s="5">
        <v>5414522.0006999997</v>
      </c>
      <c r="I136" s="5">
        <v>751509.01040000003</v>
      </c>
      <c r="J136" s="5">
        <v>40230606.004000001</v>
      </c>
      <c r="K136" s="6">
        <f t="shared" si="8"/>
        <v>230369259.54949999</v>
      </c>
      <c r="L136" s="11"/>
      <c r="M136" s="143"/>
      <c r="N136" s="146"/>
      <c r="O136" s="12">
        <v>13</v>
      </c>
      <c r="P136" s="5" t="s">
        <v>563</v>
      </c>
      <c r="Q136" s="5">
        <v>209024874.28510001</v>
      </c>
      <c r="R136" s="5">
        <v>0</v>
      </c>
      <c r="S136" s="5">
        <v>5603870.9682</v>
      </c>
      <c r="T136" s="5">
        <v>6115107.5378</v>
      </c>
      <c r="U136" s="5">
        <v>848746.83559999999</v>
      </c>
      <c r="V136" s="5">
        <v>237468988.84299999</v>
      </c>
      <c r="W136" s="6">
        <f t="shared" si="9"/>
        <v>459061588.46969998</v>
      </c>
    </row>
    <row r="137" spans="1:23" ht="24.95" customHeight="1">
      <c r="A137" s="151"/>
      <c r="B137" s="146"/>
      <c r="C137" s="1">
        <v>6</v>
      </c>
      <c r="D137" s="5" t="s">
        <v>183</v>
      </c>
      <c r="E137" s="5">
        <v>151210766.1433</v>
      </c>
      <c r="F137" s="5">
        <v>-6066891.2400000002</v>
      </c>
      <c r="G137" s="5">
        <v>4053898.4911000002</v>
      </c>
      <c r="H137" s="5">
        <v>4423732.3381000003</v>
      </c>
      <c r="I137" s="5">
        <v>613992.28060000006</v>
      </c>
      <c r="J137" s="5">
        <v>30112505.706700001</v>
      </c>
      <c r="K137" s="6">
        <f t="shared" ref="K137:K200" si="26">E137+F137+G137+H137+I137+J137</f>
        <v>184348003.7198</v>
      </c>
      <c r="L137" s="11"/>
      <c r="M137" s="143"/>
      <c r="N137" s="146"/>
      <c r="O137" s="12">
        <v>14</v>
      </c>
      <c r="P137" s="5" t="s">
        <v>564</v>
      </c>
      <c r="Q137" s="5">
        <v>112521321.75309999</v>
      </c>
      <c r="R137" s="5">
        <v>0</v>
      </c>
      <c r="S137" s="5">
        <v>3016650.3887999998</v>
      </c>
      <c r="T137" s="5">
        <v>3291856.9389</v>
      </c>
      <c r="U137" s="5">
        <v>456893.54489999998</v>
      </c>
      <c r="V137" s="5">
        <v>209899422.4041</v>
      </c>
      <c r="W137" s="6">
        <f t="shared" ref="W137:W200" si="27">Q137+R137+S137+T137+U137+V137</f>
        <v>329186145.0298</v>
      </c>
    </row>
    <row r="138" spans="1:23" ht="24.95" customHeight="1">
      <c r="A138" s="151"/>
      <c r="B138" s="146"/>
      <c r="C138" s="1">
        <v>7</v>
      </c>
      <c r="D138" s="5" t="s">
        <v>184</v>
      </c>
      <c r="E138" s="5">
        <v>143437526.9799</v>
      </c>
      <c r="F138" s="5">
        <v>-6066891.2400000002</v>
      </c>
      <c r="G138" s="5">
        <v>3845501.1441000002</v>
      </c>
      <c r="H138" s="5">
        <v>4196323.0713</v>
      </c>
      <c r="I138" s="5">
        <v>582428.99340000004</v>
      </c>
      <c r="J138" s="5">
        <v>28422376.568999998</v>
      </c>
      <c r="K138" s="6">
        <f t="shared" si="26"/>
        <v>174417265.51770002</v>
      </c>
      <c r="L138" s="11"/>
      <c r="M138" s="143"/>
      <c r="N138" s="146"/>
      <c r="O138" s="12">
        <v>15</v>
      </c>
      <c r="P138" s="5" t="s">
        <v>565</v>
      </c>
      <c r="Q138" s="5">
        <v>135775045.8646</v>
      </c>
      <c r="R138" s="5">
        <v>0</v>
      </c>
      <c r="S138" s="5">
        <v>3640073.1746999999</v>
      </c>
      <c r="T138" s="5">
        <v>3972154.0761000002</v>
      </c>
      <c r="U138" s="5">
        <v>551315.43999999994</v>
      </c>
      <c r="V138" s="5">
        <v>216446798.3849</v>
      </c>
      <c r="W138" s="6">
        <f t="shared" si="27"/>
        <v>360385386.94029999</v>
      </c>
    </row>
    <row r="139" spans="1:23" ht="24.95" customHeight="1">
      <c r="A139" s="151"/>
      <c r="B139" s="146"/>
      <c r="C139" s="1">
        <v>8</v>
      </c>
      <c r="D139" s="5" t="s">
        <v>185</v>
      </c>
      <c r="E139" s="5">
        <v>123263397.68189999</v>
      </c>
      <c r="F139" s="5">
        <v>-6066891.2400000002</v>
      </c>
      <c r="G139" s="5">
        <v>3304641.0293000001</v>
      </c>
      <c r="H139" s="5">
        <v>3606120.7302000001</v>
      </c>
      <c r="I139" s="5">
        <v>500511.81270000001</v>
      </c>
      <c r="J139" s="5">
        <v>25912941.127099998</v>
      </c>
      <c r="K139" s="6">
        <f t="shared" si="26"/>
        <v>150520721.14120001</v>
      </c>
      <c r="L139" s="11"/>
      <c r="M139" s="143"/>
      <c r="N139" s="146"/>
      <c r="O139" s="12">
        <v>16</v>
      </c>
      <c r="P139" s="5" t="s">
        <v>566</v>
      </c>
      <c r="Q139" s="5">
        <v>203265444.421</v>
      </c>
      <c r="R139" s="5">
        <v>0</v>
      </c>
      <c r="S139" s="5">
        <v>5449463.0208000001</v>
      </c>
      <c r="T139" s="5">
        <v>5946613.0794000002</v>
      </c>
      <c r="U139" s="5">
        <v>825360.63390000002</v>
      </c>
      <c r="V139" s="5">
        <v>235510877.0086</v>
      </c>
      <c r="W139" s="6">
        <f t="shared" si="27"/>
        <v>450997758.16369998</v>
      </c>
    </row>
    <row r="140" spans="1:23" ht="24.95" customHeight="1">
      <c r="A140" s="151"/>
      <c r="B140" s="146"/>
      <c r="C140" s="1">
        <v>9</v>
      </c>
      <c r="D140" s="5" t="s">
        <v>186</v>
      </c>
      <c r="E140" s="5">
        <v>155713463.1859</v>
      </c>
      <c r="F140" s="5">
        <v>-6066891.2400000002</v>
      </c>
      <c r="G140" s="5">
        <v>4174613.9482</v>
      </c>
      <c r="H140" s="5">
        <v>4555460.5675999997</v>
      </c>
      <c r="I140" s="5">
        <v>632275.51069999998</v>
      </c>
      <c r="J140" s="5">
        <v>32115059.6173</v>
      </c>
      <c r="K140" s="6">
        <f t="shared" si="26"/>
        <v>191123981.58969998</v>
      </c>
      <c r="L140" s="11"/>
      <c r="M140" s="143"/>
      <c r="N140" s="146"/>
      <c r="O140" s="12">
        <v>17</v>
      </c>
      <c r="P140" s="5" t="s">
        <v>567</v>
      </c>
      <c r="Q140" s="5">
        <v>197232323.57480001</v>
      </c>
      <c r="R140" s="5">
        <v>0</v>
      </c>
      <c r="S140" s="5">
        <v>5287717.5306000002</v>
      </c>
      <c r="T140" s="5">
        <v>5770111.6803000001</v>
      </c>
      <c r="U140" s="5">
        <v>800863.10820000002</v>
      </c>
      <c r="V140" s="5">
        <v>233398336.51730001</v>
      </c>
      <c r="W140" s="6">
        <f t="shared" si="27"/>
        <v>442489352.41120005</v>
      </c>
    </row>
    <row r="141" spans="1:23" ht="24.95" customHeight="1">
      <c r="A141" s="151"/>
      <c r="B141" s="146"/>
      <c r="C141" s="1">
        <v>10</v>
      </c>
      <c r="D141" s="5" t="s">
        <v>187</v>
      </c>
      <c r="E141" s="5">
        <v>147322588.56040001</v>
      </c>
      <c r="F141" s="5">
        <v>-6066891.2400000002</v>
      </c>
      <c r="G141" s="5">
        <v>3949658.0482000001</v>
      </c>
      <c r="H141" s="5">
        <v>4309982.1246999996</v>
      </c>
      <c r="I141" s="5">
        <v>598204.31079999998</v>
      </c>
      <c r="J141" s="5">
        <v>32172743.6184</v>
      </c>
      <c r="K141" s="6">
        <f t="shared" si="26"/>
        <v>182286285.42250001</v>
      </c>
      <c r="L141" s="11"/>
      <c r="M141" s="143"/>
      <c r="N141" s="146"/>
      <c r="O141" s="12">
        <v>18</v>
      </c>
      <c r="P141" s="5" t="s">
        <v>568</v>
      </c>
      <c r="Q141" s="5">
        <v>201390696.55399999</v>
      </c>
      <c r="R141" s="5">
        <v>0</v>
      </c>
      <c r="S141" s="5">
        <v>5399201.801</v>
      </c>
      <c r="T141" s="5">
        <v>5891766.5696</v>
      </c>
      <c r="U141" s="5">
        <v>817748.20819999999</v>
      </c>
      <c r="V141" s="5">
        <v>234815524.7947</v>
      </c>
      <c r="W141" s="6">
        <f t="shared" si="27"/>
        <v>448314937.92750001</v>
      </c>
    </row>
    <row r="142" spans="1:23" ht="24.95" customHeight="1">
      <c r="A142" s="151"/>
      <c r="B142" s="146"/>
      <c r="C142" s="1">
        <v>11</v>
      </c>
      <c r="D142" s="5" t="s">
        <v>188</v>
      </c>
      <c r="E142" s="5">
        <v>168674531.6476</v>
      </c>
      <c r="F142" s="5">
        <v>-6066891.2400000002</v>
      </c>
      <c r="G142" s="5">
        <v>4522094.8664999995</v>
      </c>
      <c r="H142" s="5">
        <v>4934641.8861999996</v>
      </c>
      <c r="I142" s="5">
        <v>684904.01190000004</v>
      </c>
      <c r="J142" s="5">
        <v>33564959.681500003</v>
      </c>
      <c r="K142" s="6">
        <f t="shared" si="26"/>
        <v>206314240.85369998</v>
      </c>
      <c r="L142" s="11"/>
      <c r="M142" s="143"/>
      <c r="N142" s="146"/>
      <c r="O142" s="12">
        <v>19</v>
      </c>
      <c r="P142" s="5" t="s">
        <v>569</v>
      </c>
      <c r="Q142" s="5">
        <v>155756872.81909999</v>
      </c>
      <c r="R142" s="5">
        <v>0</v>
      </c>
      <c r="S142" s="5">
        <v>4175777.7426</v>
      </c>
      <c r="T142" s="5">
        <v>4556730.5340999998</v>
      </c>
      <c r="U142" s="5">
        <v>632451.77579999994</v>
      </c>
      <c r="V142" s="5">
        <v>221583516.35260001</v>
      </c>
      <c r="W142" s="6">
        <f t="shared" si="27"/>
        <v>386705349.22420001</v>
      </c>
    </row>
    <row r="143" spans="1:23" ht="24.95" customHeight="1">
      <c r="A143" s="151"/>
      <c r="B143" s="146"/>
      <c r="C143" s="1">
        <v>12</v>
      </c>
      <c r="D143" s="5" t="s">
        <v>189</v>
      </c>
      <c r="E143" s="5">
        <v>129532105.207</v>
      </c>
      <c r="F143" s="5">
        <v>-6066891.2400000002</v>
      </c>
      <c r="G143" s="5">
        <v>3472702.5016000001</v>
      </c>
      <c r="H143" s="5">
        <v>3789514.3133</v>
      </c>
      <c r="I143" s="5">
        <v>525965.93960000004</v>
      </c>
      <c r="J143" s="5">
        <v>28749857.2291</v>
      </c>
      <c r="K143" s="6">
        <f t="shared" si="26"/>
        <v>160003253.9506</v>
      </c>
      <c r="L143" s="11"/>
      <c r="M143" s="144"/>
      <c r="N143" s="147"/>
      <c r="O143" s="12">
        <v>20</v>
      </c>
      <c r="P143" s="5" t="s">
        <v>570</v>
      </c>
      <c r="Q143" s="5">
        <v>178166043.51679999</v>
      </c>
      <c r="R143" s="5">
        <v>0</v>
      </c>
      <c r="S143" s="5">
        <v>4776558.3986</v>
      </c>
      <c r="T143" s="5">
        <v>5212319.9183999998</v>
      </c>
      <c r="U143" s="5">
        <v>723444.35640000005</v>
      </c>
      <c r="V143" s="5">
        <v>227708783.30689999</v>
      </c>
      <c r="W143" s="6">
        <f t="shared" si="27"/>
        <v>416587149.4971</v>
      </c>
    </row>
    <row r="144" spans="1:23" ht="24.95" customHeight="1">
      <c r="A144" s="151"/>
      <c r="B144" s="146"/>
      <c r="C144" s="1">
        <v>13</v>
      </c>
      <c r="D144" s="5" t="s">
        <v>190</v>
      </c>
      <c r="E144" s="5">
        <v>155598503.95699999</v>
      </c>
      <c r="F144" s="5">
        <v>-6066891.2400000002</v>
      </c>
      <c r="G144" s="5">
        <v>4171531.9385000002</v>
      </c>
      <c r="H144" s="5">
        <v>4552097.3887</v>
      </c>
      <c r="I144" s="5">
        <v>631808.71799999999</v>
      </c>
      <c r="J144" s="5">
        <v>36509685.609300002</v>
      </c>
      <c r="K144" s="6">
        <f t="shared" si="26"/>
        <v>195396736.37149996</v>
      </c>
      <c r="L144" s="11"/>
      <c r="M144" s="18"/>
      <c r="N144" s="148" t="s">
        <v>835</v>
      </c>
      <c r="O144" s="149"/>
      <c r="P144" s="150"/>
      <c r="Q144" s="14">
        <f>SUM(Q124:Q143)</f>
        <v>3364761571.4939003</v>
      </c>
      <c r="R144" s="14">
        <f t="shared" ref="R144:V144" si="28">SUM(R124:R143)</f>
        <v>0</v>
      </c>
      <c r="S144" s="14">
        <f t="shared" ref="S144" si="29">SUM(S124:S143)</f>
        <v>90207874.78049998</v>
      </c>
      <c r="T144" s="14">
        <f t="shared" si="28"/>
        <v>98437465.488299996</v>
      </c>
      <c r="U144" s="14">
        <f t="shared" si="28"/>
        <v>13662635.827900002</v>
      </c>
      <c r="V144" s="14">
        <f t="shared" si="28"/>
        <v>4489721595.0019999</v>
      </c>
      <c r="W144" s="8">
        <f t="shared" si="27"/>
        <v>8056791142.5925999</v>
      </c>
    </row>
    <row r="145" spans="1:23" ht="24.95" customHeight="1">
      <c r="A145" s="151"/>
      <c r="B145" s="146"/>
      <c r="C145" s="1">
        <v>14</v>
      </c>
      <c r="D145" s="5" t="s">
        <v>191</v>
      </c>
      <c r="E145" s="5">
        <v>114941237.48450001</v>
      </c>
      <c r="F145" s="5">
        <v>-6066891.2400000002</v>
      </c>
      <c r="G145" s="5">
        <v>3081527.3349000001</v>
      </c>
      <c r="H145" s="5">
        <v>3362652.5558000002</v>
      </c>
      <c r="I145" s="5">
        <v>466719.62809999997</v>
      </c>
      <c r="J145" s="5">
        <v>24504701.7304</v>
      </c>
      <c r="K145" s="6">
        <f t="shared" si="26"/>
        <v>140289947.49370003</v>
      </c>
      <c r="L145" s="11"/>
      <c r="M145" s="142">
        <v>25</v>
      </c>
      <c r="N145" s="145" t="s">
        <v>48</v>
      </c>
      <c r="O145" s="12">
        <v>1</v>
      </c>
      <c r="P145" s="5" t="s">
        <v>571</v>
      </c>
      <c r="Q145" s="5">
        <v>116574272.33490001</v>
      </c>
      <c r="R145" s="5">
        <v>-3018317.48</v>
      </c>
      <c r="S145" s="5">
        <v>3125308.3281</v>
      </c>
      <c r="T145" s="5">
        <v>3410427.6532000001</v>
      </c>
      <c r="U145" s="5">
        <v>473350.57659999997</v>
      </c>
      <c r="V145" s="5">
        <v>26418839.762800001</v>
      </c>
      <c r="W145" s="6">
        <f t="shared" si="27"/>
        <v>146983881.17559999</v>
      </c>
    </row>
    <row r="146" spans="1:23" ht="24.95" customHeight="1">
      <c r="A146" s="151"/>
      <c r="B146" s="146"/>
      <c r="C146" s="1">
        <v>15</v>
      </c>
      <c r="D146" s="5" t="s">
        <v>192</v>
      </c>
      <c r="E146" s="5">
        <v>120748202.1117</v>
      </c>
      <c r="F146" s="5">
        <v>-6066891.2400000002</v>
      </c>
      <c r="G146" s="5">
        <v>3237209.6699000001</v>
      </c>
      <c r="H146" s="5">
        <v>3532537.6628999999</v>
      </c>
      <c r="I146" s="5">
        <v>490298.84499999997</v>
      </c>
      <c r="J146" s="5">
        <v>26309715.146899998</v>
      </c>
      <c r="K146" s="6">
        <f t="shared" si="26"/>
        <v>148251072.19639999</v>
      </c>
      <c r="L146" s="11"/>
      <c r="M146" s="143"/>
      <c r="N146" s="146"/>
      <c r="O146" s="12">
        <v>2</v>
      </c>
      <c r="P146" s="5" t="s">
        <v>572</v>
      </c>
      <c r="Q146" s="5">
        <v>131400253.5944</v>
      </c>
      <c r="R146" s="5">
        <v>-3018317.48</v>
      </c>
      <c r="S146" s="5">
        <v>3522786.7919999999</v>
      </c>
      <c r="T146" s="5">
        <v>3844167.7525999998</v>
      </c>
      <c r="U146" s="5">
        <v>533551.56799999997</v>
      </c>
      <c r="V146" s="5">
        <v>26367081.3719</v>
      </c>
      <c r="W146" s="6">
        <f t="shared" si="27"/>
        <v>162649523.59889999</v>
      </c>
    </row>
    <row r="147" spans="1:23" ht="24.95" customHeight="1">
      <c r="A147" s="151"/>
      <c r="B147" s="146"/>
      <c r="C147" s="1">
        <v>16</v>
      </c>
      <c r="D147" s="5" t="s">
        <v>193</v>
      </c>
      <c r="E147" s="5">
        <v>110137085.9358</v>
      </c>
      <c r="F147" s="5">
        <v>-6066891.2400000002</v>
      </c>
      <c r="G147" s="5">
        <v>2952730.0065000001</v>
      </c>
      <c r="H147" s="5">
        <v>3222105.1523000002</v>
      </c>
      <c r="I147" s="5">
        <v>447212.34009999997</v>
      </c>
      <c r="J147" s="5">
        <v>22849582.065099999</v>
      </c>
      <c r="K147" s="6">
        <f t="shared" si="26"/>
        <v>133541824.25980002</v>
      </c>
      <c r="L147" s="11"/>
      <c r="M147" s="143"/>
      <c r="N147" s="146"/>
      <c r="O147" s="12">
        <v>3</v>
      </c>
      <c r="P147" s="5" t="s">
        <v>573</v>
      </c>
      <c r="Q147" s="5">
        <v>134542195.32080001</v>
      </c>
      <c r="R147" s="5">
        <v>-3018317.48</v>
      </c>
      <c r="S147" s="5">
        <v>3607020.9583000001</v>
      </c>
      <c r="T147" s="5">
        <v>3936086.5331000001</v>
      </c>
      <c r="U147" s="5">
        <v>546309.4425</v>
      </c>
      <c r="V147" s="5">
        <v>28001642.797899999</v>
      </c>
      <c r="W147" s="6">
        <f t="shared" si="27"/>
        <v>167614937.57260001</v>
      </c>
    </row>
    <row r="148" spans="1:23" ht="24.95" customHeight="1">
      <c r="A148" s="151"/>
      <c r="B148" s="146"/>
      <c r="C148" s="1">
        <v>17</v>
      </c>
      <c r="D148" s="5" t="s">
        <v>194</v>
      </c>
      <c r="E148" s="5">
        <v>139357059.2297</v>
      </c>
      <c r="F148" s="5">
        <v>-6066891.2400000002</v>
      </c>
      <c r="G148" s="5">
        <v>3736105.4808</v>
      </c>
      <c r="H148" s="5">
        <v>4076947.3309999998</v>
      </c>
      <c r="I148" s="5">
        <v>565860.22809999995</v>
      </c>
      <c r="J148" s="5">
        <v>28820783.154899999</v>
      </c>
      <c r="K148" s="6">
        <f t="shared" si="26"/>
        <v>170489864.18449998</v>
      </c>
      <c r="L148" s="11"/>
      <c r="M148" s="143"/>
      <c r="N148" s="146"/>
      <c r="O148" s="12">
        <v>4</v>
      </c>
      <c r="P148" s="5" t="s">
        <v>574</v>
      </c>
      <c r="Q148" s="5">
        <v>158741455.76539999</v>
      </c>
      <c r="R148" s="5">
        <v>-3018317.48</v>
      </c>
      <c r="S148" s="5">
        <v>4255793.1847000001</v>
      </c>
      <c r="T148" s="5">
        <v>4644045.7196000004</v>
      </c>
      <c r="U148" s="5">
        <v>644570.69389999995</v>
      </c>
      <c r="V148" s="5">
        <v>31984499.3484</v>
      </c>
      <c r="W148" s="6">
        <f t="shared" si="27"/>
        <v>197252047.23199999</v>
      </c>
    </row>
    <row r="149" spans="1:23" ht="24.95" customHeight="1">
      <c r="A149" s="151"/>
      <c r="B149" s="146"/>
      <c r="C149" s="1">
        <v>18</v>
      </c>
      <c r="D149" s="5" t="s">
        <v>195</v>
      </c>
      <c r="E149" s="5">
        <v>130591725.3426</v>
      </c>
      <c r="F149" s="5">
        <v>-6066891.2400000002</v>
      </c>
      <c r="G149" s="5">
        <v>3501110.4819</v>
      </c>
      <c r="H149" s="5">
        <v>3820513.9304</v>
      </c>
      <c r="I149" s="5">
        <v>530268.53390000004</v>
      </c>
      <c r="J149" s="5">
        <v>29208426.897799999</v>
      </c>
      <c r="K149" s="6">
        <f t="shared" si="26"/>
        <v>161585153.94660002</v>
      </c>
      <c r="L149" s="11"/>
      <c r="M149" s="143"/>
      <c r="N149" s="146"/>
      <c r="O149" s="12">
        <v>5</v>
      </c>
      <c r="P149" s="5" t="s">
        <v>575</v>
      </c>
      <c r="Q149" s="5">
        <v>113348230.7484</v>
      </c>
      <c r="R149" s="5">
        <v>-3018317.48</v>
      </c>
      <c r="S149" s="5">
        <v>3038819.4791000001</v>
      </c>
      <c r="T149" s="5">
        <v>3316048.4972000001</v>
      </c>
      <c r="U149" s="5">
        <v>460251.21409999998</v>
      </c>
      <c r="V149" s="5">
        <v>24352313.4485</v>
      </c>
      <c r="W149" s="6">
        <f t="shared" si="27"/>
        <v>141497345.9073</v>
      </c>
    </row>
    <row r="150" spans="1:23" ht="24.95" customHeight="1">
      <c r="A150" s="151"/>
      <c r="B150" s="146"/>
      <c r="C150" s="1">
        <v>19</v>
      </c>
      <c r="D150" s="5" t="s">
        <v>196</v>
      </c>
      <c r="E150" s="5">
        <v>152946948.7218</v>
      </c>
      <c r="F150" s="5">
        <v>-6066891.2400000002</v>
      </c>
      <c r="G150" s="5">
        <v>4100444.8325</v>
      </c>
      <c r="H150" s="5">
        <v>4474525.0641000001</v>
      </c>
      <c r="I150" s="5">
        <v>621042.06110000005</v>
      </c>
      <c r="J150" s="5">
        <v>34349135.582500003</v>
      </c>
      <c r="K150" s="6">
        <f t="shared" si="26"/>
        <v>190425205.02200001</v>
      </c>
      <c r="L150" s="11"/>
      <c r="M150" s="143"/>
      <c r="N150" s="146"/>
      <c r="O150" s="12">
        <v>6</v>
      </c>
      <c r="P150" s="5" t="s">
        <v>576</v>
      </c>
      <c r="Q150" s="5">
        <v>106585230.4174</v>
      </c>
      <c r="R150" s="5">
        <v>-3018317.48</v>
      </c>
      <c r="S150" s="5">
        <v>2857506.2198999999</v>
      </c>
      <c r="T150" s="5">
        <v>3118194.1775000002</v>
      </c>
      <c r="U150" s="5">
        <v>432790.00809999998</v>
      </c>
      <c r="V150" s="5">
        <v>25163215.060699999</v>
      </c>
      <c r="W150" s="6">
        <f t="shared" si="27"/>
        <v>135138618.40359998</v>
      </c>
    </row>
    <row r="151" spans="1:23" ht="24.95" customHeight="1">
      <c r="A151" s="151"/>
      <c r="B151" s="146"/>
      <c r="C151" s="1">
        <v>20</v>
      </c>
      <c r="D151" s="5" t="s">
        <v>197</v>
      </c>
      <c r="E151" s="5">
        <v>106004127.1629</v>
      </c>
      <c r="F151" s="5">
        <v>-6066891.2400000002</v>
      </c>
      <c r="G151" s="5">
        <v>2841927.0805000002</v>
      </c>
      <c r="H151" s="5">
        <v>3101193.7659</v>
      </c>
      <c r="I151" s="5">
        <v>430430.43459999998</v>
      </c>
      <c r="J151" s="5">
        <v>23334030.929200001</v>
      </c>
      <c r="K151" s="6">
        <f t="shared" si="26"/>
        <v>129644818.1331</v>
      </c>
      <c r="L151" s="11"/>
      <c r="M151" s="143"/>
      <c r="N151" s="146"/>
      <c r="O151" s="12">
        <v>7</v>
      </c>
      <c r="P151" s="5" t="s">
        <v>577</v>
      </c>
      <c r="Q151" s="5">
        <v>121783198.9569</v>
      </c>
      <c r="R151" s="5">
        <v>-3018317.48</v>
      </c>
      <c r="S151" s="5">
        <v>3264957.5098999999</v>
      </c>
      <c r="T151" s="5">
        <v>3562816.9156999998</v>
      </c>
      <c r="U151" s="5">
        <v>494501.45630000002</v>
      </c>
      <c r="V151" s="5">
        <v>26196266.589000002</v>
      </c>
      <c r="W151" s="6">
        <f t="shared" si="27"/>
        <v>152283423.94780001</v>
      </c>
    </row>
    <row r="152" spans="1:23" ht="24.95" customHeight="1">
      <c r="A152" s="151"/>
      <c r="B152" s="146"/>
      <c r="C152" s="1">
        <v>21</v>
      </c>
      <c r="D152" s="5" t="s">
        <v>198</v>
      </c>
      <c r="E152" s="5">
        <v>144941916.9197</v>
      </c>
      <c r="F152" s="5">
        <v>-6066891.2400000002</v>
      </c>
      <c r="G152" s="5">
        <v>3885833.22</v>
      </c>
      <c r="H152" s="5">
        <v>4240334.6096000001</v>
      </c>
      <c r="I152" s="5">
        <v>588537.5784</v>
      </c>
      <c r="J152" s="5">
        <v>31644155.004999999</v>
      </c>
      <c r="K152" s="6">
        <f t="shared" si="26"/>
        <v>179233886.09269997</v>
      </c>
      <c r="L152" s="11"/>
      <c r="M152" s="143"/>
      <c r="N152" s="146"/>
      <c r="O152" s="12">
        <v>8</v>
      </c>
      <c r="P152" s="5" t="s">
        <v>578</v>
      </c>
      <c r="Q152" s="5">
        <v>190561339.17050001</v>
      </c>
      <c r="R152" s="5">
        <v>-3018317.48</v>
      </c>
      <c r="S152" s="5">
        <v>5108871.1804999998</v>
      </c>
      <c r="T152" s="5">
        <v>5574949.3239000002</v>
      </c>
      <c r="U152" s="5">
        <v>773775.53350000002</v>
      </c>
      <c r="V152" s="5">
        <v>39556884.957900003</v>
      </c>
      <c r="W152" s="6">
        <f t="shared" si="27"/>
        <v>238557502.68630004</v>
      </c>
    </row>
    <row r="153" spans="1:23" ht="24.95" customHeight="1">
      <c r="A153" s="151"/>
      <c r="B153" s="146"/>
      <c r="C153" s="1">
        <v>22</v>
      </c>
      <c r="D153" s="5" t="s">
        <v>199</v>
      </c>
      <c r="E153" s="5">
        <v>141132572.51980001</v>
      </c>
      <c r="F153" s="5">
        <v>-6066891.2400000002</v>
      </c>
      <c r="G153" s="5">
        <v>3783706.2623000001</v>
      </c>
      <c r="H153" s="5">
        <v>4128890.693</v>
      </c>
      <c r="I153" s="5">
        <v>573069.71109999996</v>
      </c>
      <c r="J153" s="5">
        <v>29915509.4012</v>
      </c>
      <c r="K153" s="6">
        <f t="shared" si="26"/>
        <v>173466857.34740001</v>
      </c>
      <c r="L153" s="11"/>
      <c r="M153" s="143"/>
      <c r="N153" s="146"/>
      <c r="O153" s="12">
        <v>9</v>
      </c>
      <c r="P153" s="5" t="s">
        <v>62</v>
      </c>
      <c r="Q153" s="5">
        <v>176601682.27160001</v>
      </c>
      <c r="R153" s="5">
        <v>-3018317.48</v>
      </c>
      <c r="S153" s="5">
        <v>4734618.5165999997</v>
      </c>
      <c r="T153" s="5">
        <v>5166553.8952000001</v>
      </c>
      <c r="U153" s="5">
        <v>717092.25760000001</v>
      </c>
      <c r="V153" s="5">
        <v>31038699.4067</v>
      </c>
      <c r="W153" s="6">
        <f t="shared" si="27"/>
        <v>215240328.86770004</v>
      </c>
    </row>
    <row r="154" spans="1:23" ht="24.95" customHeight="1">
      <c r="A154" s="151"/>
      <c r="B154" s="147"/>
      <c r="C154" s="1">
        <v>23</v>
      </c>
      <c r="D154" s="5" t="s">
        <v>200</v>
      </c>
      <c r="E154" s="5">
        <v>149484366.81560001</v>
      </c>
      <c r="F154" s="5">
        <v>-6066891.2400000002</v>
      </c>
      <c r="G154" s="5">
        <v>4007614.4347000001</v>
      </c>
      <c r="H154" s="5">
        <v>4373225.8250000002</v>
      </c>
      <c r="I154" s="5">
        <v>606982.22519999999</v>
      </c>
      <c r="J154" s="5">
        <v>32441693.761599999</v>
      </c>
      <c r="K154" s="6">
        <f t="shared" si="26"/>
        <v>184846991.82209998</v>
      </c>
      <c r="L154" s="11"/>
      <c r="M154" s="143"/>
      <c r="N154" s="146"/>
      <c r="O154" s="12">
        <v>10</v>
      </c>
      <c r="P154" s="5" t="s">
        <v>851</v>
      </c>
      <c r="Q154" s="5">
        <v>135097598.1679</v>
      </c>
      <c r="R154" s="5">
        <v>-3018317.48</v>
      </c>
      <c r="S154" s="5">
        <v>3621911.0803999999</v>
      </c>
      <c r="T154" s="5">
        <v>3952335.0688</v>
      </c>
      <c r="U154" s="5">
        <v>548564.65930000006</v>
      </c>
      <c r="V154" s="5">
        <v>28577394.431000002</v>
      </c>
      <c r="W154" s="6">
        <f t="shared" si="27"/>
        <v>168779485.92739999</v>
      </c>
    </row>
    <row r="155" spans="1:23" ht="24.95" customHeight="1">
      <c r="A155" s="1"/>
      <c r="B155" s="148" t="s">
        <v>818</v>
      </c>
      <c r="C155" s="149"/>
      <c r="D155" s="150"/>
      <c r="E155" s="14">
        <f t="shared" ref="E155:H155" si="30">SUM(E132:E154)</f>
        <v>3198035420.1960998</v>
      </c>
      <c r="F155" s="14">
        <f t="shared" si="30"/>
        <v>-139538498.51999995</v>
      </c>
      <c r="G155" s="14">
        <f t="shared" si="30"/>
        <v>85738015.190300003</v>
      </c>
      <c r="H155" s="14">
        <f t="shared" si="30"/>
        <v>93559824.259900004</v>
      </c>
      <c r="I155" s="14">
        <f>SUM(I132:I154)</f>
        <v>12985643.226900002</v>
      </c>
      <c r="J155" s="14">
        <f t="shared" ref="J155" si="31">SUM(J132:J154)</f>
        <v>681248371.53790021</v>
      </c>
      <c r="K155" s="8">
        <f t="shared" si="26"/>
        <v>3932028775.8910999</v>
      </c>
      <c r="L155" s="11"/>
      <c r="M155" s="143"/>
      <c r="N155" s="146"/>
      <c r="O155" s="12">
        <v>11</v>
      </c>
      <c r="P155" s="5" t="s">
        <v>191</v>
      </c>
      <c r="Q155" s="5">
        <v>129314508.611</v>
      </c>
      <c r="R155" s="5">
        <v>-3018317.48</v>
      </c>
      <c r="S155" s="5">
        <v>3466868.8262999998</v>
      </c>
      <c r="T155" s="5">
        <v>3783148.4364999998</v>
      </c>
      <c r="U155" s="5">
        <v>525082.3872</v>
      </c>
      <c r="V155" s="5">
        <v>28561975.751499999</v>
      </c>
      <c r="W155" s="6">
        <f t="shared" si="27"/>
        <v>162633266.5325</v>
      </c>
    </row>
    <row r="156" spans="1:23" ht="24.95" customHeight="1">
      <c r="A156" s="151">
        <v>8</v>
      </c>
      <c r="B156" s="145" t="s">
        <v>31</v>
      </c>
      <c r="C156" s="1">
        <v>1</v>
      </c>
      <c r="D156" s="5" t="s">
        <v>201</v>
      </c>
      <c r="E156" s="5">
        <v>125536931.53049999</v>
      </c>
      <c r="F156" s="5">
        <v>0</v>
      </c>
      <c r="G156" s="5">
        <v>3365593.5373999998</v>
      </c>
      <c r="H156" s="5">
        <v>3672633.8857999998</v>
      </c>
      <c r="I156" s="5">
        <v>509743.51140000002</v>
      </c>
      <c r="J156" s="5">
        <v>24364455.881000001</v>
      </c>
      <c r="K156" s="6">
        <f t="shared" si="26"/>
        <v>157449358.3461</v>
      </c>
      <c r="L156" s="11"/>
      <c r="M156" s="143"/>
      <c r="N156" s="146"/>
      <c r="O156" s="12">
        <v>12</v>
      </c>
      <c r="P156" s="5" t="s">
        <v>579</v>
      </c>
      <c r="Q156" s="5">
        <v>137387383.73710001</v>
      </c>
      <c r="R156" s="5">
        <v>-3018317.48</v>
      </c>
      <c r="S156" s="5">
        <v>3683299.2903999998</v>
      </c>
      <c r="T156" s="5">
        <v>4019323.6749999998</v>
      </c>
      <c r="U156" s="5">
        <v>557862.34820000001</v>
      </c>
      <c r="V156" s="5">
        <v>26760287.932599999</v>
      </c>
      <c r="W156" s="6">
        <f t="shared" si="27"/>
        <v>169389839.50330001</v>
      </c>
    </row>
    <row r="157" spans="1:23" ht="24.95" customHeight="1">
      <c r="A157" s="151"/>
      <c r="B157" s="146"/>
      <c r="C157" s="1">
        <v>2</v>
      </c>
      <c r="D157" s="5" t="s">
        <v>202</v>
      </c>
      <c r="E157" s="5">
        <v>121389626.6926</v>
      </c>
      <c r="F157" s="5">
        <v>0</v>
      </c>
      <c r="G157" s="5">
        <v>3254405.9992999998</v>
      </c>
      <c r="H157" s="5">
        <v>3551302.7993999999</v>
      </c>
      <c r="I157" s="5">
        <v>492903.35359999997</v>
      </c>
      <c r="J157" s="5">
        <v>26656760.0359</v>
      </c>
      <c r="K157" s="6">
        <f t="shared" si="26"/>
        <v>155344998.88080001</v>
      </c>
      <c r="L157" s="11"/>
      <c r="M157" s="144"/>
      <c r="N157" s="147"/>
      <c r="O157" s="12">
        <v>13</v>
      </c>
      <c r="P157" s="5" t="s">
        <v>580</v>
      </c>
      <c r="Q157" s="5">
        <v>110289812.95200001</v>
      </c>
      <c r="R157" s="5">
        <v>-3018317.48</v>
      </c>
      <c r="S157" s="5">
        <v>2956824.5550000002</v>
      </c>
      <c r="T157" s="5">
        <v>3226573.2431999999</v>
      </c>
      <c r="U157" s="5">
        <v>447832.48910000001</v>
      </c>
      <c r="V157" s="5">
        <v>23967813.9069</v>
      </c>
      <c r="W157" s="6">
        <f t="shared" si="27"/>
        <v>137870539.66620001</v>
      </c>
    </row>
    <row r="158" spans="1:23" ht="24.95" customHeight="1">
      <c r="A158" s="151"/>
      <c r="B158" s="146"/>
      <c r="C158" s="1">
        <v>3</v>
      </c>
      <c r="D158" s="5" t="s">
        <v>203</v>
      </c>
      <c r="E158" s="5">
        <v>170304387.50049999</v>
      </c>
      <c r="F158" s="5">
        <v>0</v>
      </c>
      <c r="G158" s="5">
        <v>4565790.6321</v>
      </c>
      <c r="H158" s="5">
        <v>4982323.9807000002</v>
      </c>
      <c r="I158" s="5">
        <v>691522.05200000003</v>
      </c>
      <c r="J158" s="5">
        <v>34631845.275399998</v>
      </c>
      <c r="K158" s="6">
        <f t="shared" si="26"/>
        <v>215175869.44069993</v>
      </c>
      <c r="L158" s="11"/>
      <c r="M158" s="18"/>
      <c r="N158" s="148" t="s">
        <v>836</v>
      </c>
      <c r="O158" s="149"/>
      <c r="P158" s="150"/>
      <c r="Q158" s="14">
        <f>SUM(Q145:Q157)</f>
        <v>1762227162.0483</v>
      </c>
      <c r="R158" s="14">
        <f t="shared" ref="R158:V158" si="32">SUM(R145:R157)</f>
        <v>-39238127.239999995</v>
      </c>
      <c r="S158" s="14">
        <f t="shared" ref="S158" si="33">SUM(S145:S157)</f>
        <v>47244585.9212</v>
      </c>
      <c r="T158" s="14">
        <f t="shared" si="32"/>
        <v>51554670.891499996</v>
      </c>
      <c r="U158" s="14">
        <f t="shared" si="32"/>
        <v>7155534.6344000008</v>
      </c>
      <c r="V158" s="14">
        <f t="shared" si="32"/>
        <v>366946914.7658</v>
      </c>
      <c r="W158" s="8">
        <f t="shared" si="27"/>
        <v>2195890741.0212002</v>
      </c>
    </row>
    <row r="159" spans="1:23" ht="24.95" customHeight="1">
      <c r="A159" s="151"/>
      <c r="B159" s="146"/>
      <c r="C159" s="1">
        <v>4</v>
      </c>
      <c r="D159" s="5" t="s">
        <v>204</v>
      </c>
      <c r="E159" s="5">
        <v>98100476.686100006</v>
      </c>
      <c r="F159" s="5">
        <v>0</v>
      </c>
      <c r="G159" s="5">
        <v>2630033.4597</v>
      </c>
      <c r="H159" s="5">
        <v>2869969.2631999999</v>
      </c>
      <c r="I159" s="5">
        <v>398337.6115</v>
      </c>
      <c r="J159" s="5">
        <v>23082468.260200001</v>
      </c>
      <c r="K159" s="6">
        <f t="shared" si="26"/>
        <v>127081285.2807</v>
      </c>
      <c r="L159" s="11"/>
      <c r="M159" s="142">
        <v>26</v>
      </c>
      <c r="N159" s="145" t="s">
        <v>49</v>
      </c>
      <c r="O159" s="12">
        <v>1</v>
      </c>
      <c r="P159" s="5" t="s">
        <v>581</v>
      </c>
      <c r="Q159" s="5">
        <v>121271845.8211</v>
      </c>
      <c r="R159" s="5">
        <v>0</v>
      </c>
      <c r="S159" s="5">
        <v>3251248.3424999998</v>
      </c>
      <c r="T159" s="5">
        <v>3547857.0721999998</v>
      </c>
      <c r="U159" s="5">
        <v>492425.10369999998</v>
      </c>
      <c r="V159" s="5">
        <v>27385530.1171</v>
      </c>
      <c r="W159" s="6">
        <f t="shared" si="27"/>
        <v>155948906.45660001</v>
      </c>
    </row>
    <row r="160" spans="1:23" ht="24.95" customHeight="1">
      <c r="A160" s="151"/>
      <c r="B160" s="146"/>
      <c r="C160" s="1">
        <v>5</v>
      </c>
      <c r="D160" s="5" t="s">
        <v>205</v>
      </c>
      <c r="E160" s="5">
        <v>135779029.752</v>
      </c>
      <c r="F160" s="5">
        <v>0</v>
      </c>
      <c r="G160" s="5">
        <v>3640179.9811</v>
      </c>
      <c r="H160" s="5">
        <v>3972270.6264</v>
      </c>
      <c r="I160" s="5">
        <v>551331.61659999995</v>
      </c>
      <c r="J160" s="5">
        <v>28953296.769499999</v>
      </c>
      <c r="K160" s="6">
        <f t="shared" si="26"/>
        <v>172896108.74559999</v>
      </c>
      <c r="L160" s="11"/>
      <c r="M160" s="143"/>
      <c r="N160" s="146"/>
      <c r="O160" s="12">
        <v>2</v>
      </c>
      <c r="P160" s="5" t="s">
        <v>582</v>
      </c>
      <c r="Q160" s="5">
        <v>104120148.37090001</v>
      </c>
      <c r="R160" s="5">
        <v>0</v>
      </c>
      <c r="S160" s="5">
        <v>2791418.3834000002</v>
      </c>
      <c r="T160" s="5">
        <v>3046077.2015999998</v>
      </c>
      <c r="U160" s="5">
        <v>422780.52669999999</v>
      </c>
      <c r="V160" s="5">
        <v>22820754.4617</v>
      </c>
      <c r="W160" s="6">
        <f t="shared" si="27"/>
        <v>133201178.9443</v>
      </c>
    </row>
    <row r="161" spans="1:23" ht="24.95" customHeight="1">
      <c r="A161" s="151"/>
      <c r="B161" s="146"/>
      <c r="C161" s="1">
        <v>6</v>
      </c>
      <c r="D161" s="5" t="s">
        <v>206</v>
      </c>
      <c r="E161" s="5">
        <v>97814591.901500002</v>
      </c>
      <c r="F161" s="5">
        <v>0</v>
      </c>
      <c r="G161" s="5">
        <v>2622369.0060999999</v>
      </c>
      <c r="H161" s="5">
        <v>2861605.5877999999</v>
      </c>
      <c r="I161" s="5">
        <v>397176.7745</v>
      </c>
      <c r="J161" s="5">
        <v>22304097.0385</v>
      </c>
      <c r="K161" s="6">
        <f t="shared" si="26"/>
        <v>125999840.30839999</v>
      </c>
      <c r="L161" s="11"/>
      <c r="M161" s="143"/>
      <c r="N161" s="146"/>
      <c r="O161" s="12">
        <v>3</v>
      </c>
      <c r="P161" s="5" t="s">
        <v>583</v>
      </c>
      <c r="Q161" s="5">
        <v>119239185.69840001</v>
      </c>
      <c r="R161" s="5">
        <v>0</v>
      </c>
      <c r="S161" s="5">
        <v>3196753.5600999999</v>
      </c>
      <c r="T161" s="5">
        <v>3488390.7752999999</v>
      </c>
      <c r="U161" s="5">
        <v>484171.4743</v>
      </c>
      <c r="V161" s="5">
        <v>30727695.1842</v>
      </c>
      <c r="W161" s="6">
        <f t="shared" si="27"/>
        <v>157136196.69229999</v>
      </c>
    </row>
    <row r="162" spans="1:23" ht="24.95" customHeight="1">
      <c r="A162" s="151"/>
      <c r="B162" s="146"/>
      <c r="C162" s="1">
        <v>7</v>
      </c>
      <c r="D162" s="5" t="s">
        <v>207</v>
      </c>
      <c r="E162" s="5">
        <v>163968990.71090001</v>
      </c>
      <c r="F162" s="5">
        <v>0</v>
      </c>
      <c r="G162" s="5">
        <v>4395941.2479999997</v>
      </c>
      <c r="H162" s="5">
        <v>4796979.3761999998</v>
      </c>
      <c r="I162" s="5">
        <v>665797.13289999997</v>
      </c>
      <c r="J162" s="5">
        <v>32309187.484700002</v>
      </c>
      <c r="K162" s="6">
        <f t="shared" si="26"/>
        <v>206136895.95269999</v>
      </c>
      <c r="L162" s="11"/>
      <c r="M162" s="143"/>
      <c r="N162" s="146"/>
      <c r="O162" s="12">
        <v>4</v>
      </c>
      <c r="P162" s="5" t="s">
        <v>584</v>
      </c>
      <c r="Q162" s="5">
        <v>194103878.44240001</v>
      </c>
      <c r="R162" s="5">
        <v>0</v>
      </c>
      <c r="S162" s="5">
        <v>5203845.2023999998</v>
      </c>
      <c r="T162" s="5">
        <v>5678587.7481000004</v>
      </c>
      <c r="U162" s="5">
        <v>788160.0368</v>
      </c>
      <c r="V162" s="5">
        <v>29747188.097199999</v>
      </c>
      <c r="W162" s="6">
        <f t="shared" si="27"/>
        <v>235521659.52690002</v>
      </c>
    </row>
    <row r="163" spans="1:23" ht="24.95" customHeight="1">
      <c r="A163" s="151"/>
      <c r="B163" s="146"/>
      <c r="C163" s="1">
        <v>8</v>
      </c>
      <c r="D163" s="5" t="s">
        <v>208</v>
      </c>
      <c r="E163" s="5">
        <v>108509026.6365</v>
      </c>
      <c r="F163" s="5">
        <v>0</v>
      </c>
      <c r="G163" s="5">
        <v>2909082.4057999998</v>
      </c>
      <c r="H163" s="5">
        <v>3174475.6167000001</v>
      </c>
      <c r="I163" s="5">
        <v>440601.59490000003</v>
      </c>
      <c r="J163" s="5">
        <v>24710862.214400001</v>
      </c>
      <c r="K163" s="6">
        <f t="shared" si="26"/>
        <v>139744048.46829998</v>
      </c>
      <c r="L163" s="11"/>
      <c r="M163" s="143"/>
      <c r="N163" s="146"/>
      <c r="O163" s="12">
        <v>5</v>
      </c>
      <c r="P163" s="5" t="s">
        <v>585</v>
      </c>
      <c r="Q163" s="5">
        <v>116511959.8765</v>
      </c>
      <c r="R163" s="5">
        <v>0</v>
      </c>
      <c r="S163" s="5">
        <v>3123637.7566999998</v>
      </c>
      <c r="T163" s="5">
        <v>3408604.6768999998</v>
      </c>
      <c r="U163" s="5">
        <v>473097.5564</v>
      </c>
      <c r="V163" s="5">
        <v>28259376.221099999</v>
      </c>
      <c r="W163" s="6">
        <f t="shared" si="27"/>
        <v>151776676.08759999</v>
      </c>
    </row>
    <row r="164" spans="1:23" ht="24.95" customHeight="1">
      <c r="A164" s="151"/>
      <c r="B164" s="146"/>
      <c r="C164" s="1">
        <v>9</v>
      </c>
      <c r="D164" s="5" t="s">
        <v>209</v>
      </c>
      <c r="E164" s="5">
        <v>128870923.01459999</v>
      </c>
      <c r="F164" s="5">
        <v>0</v>
      </c>
      <c r="G164" s="5">
        <v>3454976.4788000002</v>
      </c>
      <c r="H164" s="5">
        <v>3770171.1598999999</v>
      </c>
      <c r="I164" s="5">
        <v>523281.20510000002</v>
      </c>
      <c r="J164" s="5">
        <v>27544815.5112</v>
      </c>
      <c r="K164" s="6">
        <f t="shared" si="26"/>
        <v>164164167.3696</v>
      </c>
      <c r="L164" s="11"/>
      <c r="M164" s="143"/>
      <c r="N164" s="146"/>
      <c r="O164" s="12">
        <v>6</v>
      </c>
      <c r="P164" s="5" t="s">
        <v>586</v>
      </c>
      <c r="Q164" s="5">
        <v>122711787.47669999</v>
      </c>
      <c r="R164" s="5">
        <v>0</v>
      </c>
      <c r="S164" s="5">
        <v>3289852.5865000002</v>
      </c>
      <c r="T164" s="5">
        <v>3589983.1497999998</v>
      </c>
      <c r="U164" s="5">
        <v>498271.99589999998</v>
      </c>
      <c r="V164" s="5">
        <v>29043128.864300001</v>
      </c>
      <c r="W164" s="6">
        <f t="shared" si="27"/>
        <v>159133024.07320002</v>
      </c>
    </row>
    <row r="165" spans="1:23" ht="24.95" customHeight="1">
      <c r="A165" s="151"/>
      <c r="B165" s="146"/>
      <c r="C165" s="1">
        <v>10</v>
      </c>
      <c r="D165" s="5" t="s">
        <v>210</v>
      </c>
      <c r="E165" s="5">
        <v>109844684.7142</v>
      </c>
      <c r="F165" s="5">
        <v>0</v>
      </c>
      <c r="G165" s="5">
        <v>2944890.8498999998</v>
      </c>
      <c r="H165" s="5">
        <v>3213550.8358999998</v>
      </c>
      <c r="I165" s="5">
        <v>446025.04310000001</v>
      </c>
      <c r="J165" s="5">
        <v>24090426.643300001</v>
      </c>
      <c r="K165" s="6">
        <f t="shared" si="26"/>
        <v>140539578.0864</v>
      </c>
      <c r="L165" s="11"/>
      <c r="M165" s="143"/>
      <c r="N165" s="146"/>
      <c r="O165" s="12">
        <v>7</v>
      </c>
      <c r="P165" s="5" t="s">
        <v>587</v>
      </c>
      <c r="Q165" s="5">
        <v>116231093.2815</v>
      </c>
      <c r="R165" s="5">
        <v>0</v>
      </c>
      <c r="S165" s="5">
        <v>3116107.8387000002</v>
      </c>
      <c r="T165" s="5">
        <v>3400387.8106999998</v>
      </c>
      <c r="U165" s="5">
        <v>471957.09580000001</v>
      </c>
      <c r="V165" s="5">
        <v>27056537.821800001</v>
      </c>
      <c r="W165" s="6">
        <f t="shared" si="27"/>
        <v>150276083.84849998</v>
      </c>
    </row>
    <row r="166" spans="1:23" ht="24.95" customHeight="1">
      <c r="A166" s="151"/>
      <c r="B166" s="146"/>
      <c r="C166" s="1">
        <v>11</v>
      </c>
      <c r="D166" s="5" t="s">
        <v>211</v>
      </c>
      <c r="E166" s="5">
        <v>158263954.76370001</v>
      </c>
      <c r="F166" s="5">
        <v>0</v>
      </c>
      <c r="G166" s="5">
        <v>4242991.5790999997</v>
      </c>
      <c r="H166" s="5">
        <v>4630076.2340000002</v>
      </c>
      <c r="I166" s="5">
        <v>642631.79799999995</v>
      </c>
      <c r="J166" s="5">
        <v>35014349.458499998</v>
      </c>
      <c r="K166" s="6">
        <f t="shared" si="26"/>
        <v>202794003.83330002</v>
      </c>
      <c r="L166" s="11"/>
      <c r="M166" s="143"/>
      <c r="N166" s="146"/>
      <c r="O166" s="12">
        <v>8</v>
      </c>
      <c r="P166" s="5" t="s">
        <v>588</v>
      </c>
      <c r="Q166" s="5">
        <v>103859845.96960001</v>
      </c>
      <c r="R166" s="5">
        <v>0</v>
      </c>
      <c r="S166" s="5">
        <v>2784439.7829999998</v>
      </c>
      <c r="T166" s="5">
        <v>3038461.9492000001</v>
      </c>
      <c r="U166" s="5">
        <v>421723.56719999999</v>
      </c>
      <c r="V166" s="5">
        <v>24850034.0836</v>
      </c>
      <c r="W166" s="6">
        <f t="shared" si="27"/>
        <v>134954505.35260004</v>
      </c>
    </row>
    <row r="167" spans="1:23" ht="24.95" customHeight="1">
      <c r="A167" s="151"/>
      <c r="B167" s="146"/>
      <c r="C167" s="1">
        <v>12</v>
      </c>
      <c r="D167" s="5" t="s">
        <v>212</v>
      </c>
      <c r="E167" s="5">
        <v>112085060.1974</v>
      </c>
      <c r="F167" s="5">
        <v>0</v>
      </c>
      <c r="G167" s="5">
        <v>3004954.3958000001</v>
      </c>
      <c r="H167" s="5">
        <v>3279093.93</v>
      </c>
      <c r="I167" s="5">
        <v>455122.10200000001</v>
      </c>
      <c r="J167" s="5">
        <v>25581866.443999998</v>
      </c>
      <c r="K167" s="6">
        <f t="shared" si="26"/>
        <v>144406097.06920001</v>
      </c>
      <c r="L167" s="11"/>
      <c r="M167" s="143"/>
      <c r="N167" s="146"/>
      <c r="O167" s="12">
        <v>9</v>
      </c>
      <c r="P167" s="5" t="s">
        <v>589</v>
      </c>
      <c r="Q167" s="5">
        <v>112070752.6823</v>
      </c>
      <c r="R167" s="5">
        <v>0</v>
      </c>
      <c r="S167" s="5">
        <v>3004570.8171999999</v>
      </c>
      <c r="T167" s="5">
        <v>3278675.3577999999</v>
      </c>
      <c r="U167" s="5">
        <v>455064.00630000001</v>
      </c>
      <c r="V167" s="5">
        <v>26736675.803399999</v>
      </c>
      <c r="W167" s="6">
        <f t="shared" si="27"/>
        <v>145545738.66700003</v>
      </c>
    </row>
    <row r="168" spans="1:23" ht="24.95" customHeight="1">
      <c r="A168" s="151"/>
      <c r="B168" s="146"/>
      <c r="C168" s="1">
        <v>13</v>
      </c>
      <c r="D168" s="5" t="s">
        <v>213</v>
      </c>
      <c r="E168" s="5">
        <v>129320052.7578</v>
      </c>
      <c r="F168" s="5">
        <v>0</v>
      </c>
      <c r="G168" s="5">
        <v>3467017.4626000002</v>
      </c>
      <c r="H168" s="5">
        <v>3783310.6327999998</v>
      </c>
      <c r="I168" s="5">
        <v>525104.89930000005</v>
      </c>
      <c r="J168" s="5">
        <v>31077567.550299998</v>
      </c>
      <c r="K168" s="6">
        <f t="shared" si="26"/>
        <v>168173053.30280003</v>
      </c>
      <c r="L168" s="11"/>
      <c r="M168" s="143"/>
      <c r="N168" s="146"/>
      <c r="O168" s="12">
        <v>10</v>
      </c>
      <c r="P168" s="5" t="s">
        <v>590</v>
      </c>
      <c r="Q168" s="5">
        <v>123421380.18979999</v>
      </c>
      <c r="R168" s="5">
        <v>0</v>
      </c>
      <c r="S168" s="5">
        <v>3308876.4755000002</v>
      </c>
      <c r="T168" s="5">
        <v>3610742.5726000001</v>
      </c>
      <c r="U168" s="5">
        <v>501153.30170000001</v>
      </c>
      <c r="V168" s="5">
        <v>28536610.125500001</v>
      </c>
      <c r="W168" s="6">
        <f t="shared" si="27"/>
        <v>159378762.66510001</v>
      </c>
    </row>
    <row r="169" spans="1:23" ht="24.95" customHeight="1">
      <c r="A169" s="151"/>
      <c r="B169" s="146"/>
      <c r="C169" s="1">
        <v>14</v>
      </c>
      <c r="D169" s="5" t="s">
        <v>214</v>
      </c>
      <c r="E169" s="5">
        <v>114312188.669</v>
      </c>
      <c r="F169" s="5">
        <v>0</v>
      </c>
      <c r="G169" s="5">
        <v>3064662.7947</v>
      </c>
      <c r="H169" s="5">
        <v>3344249.4774000002</v>
      </c>
      <c r="I169" s="5">
        <v>464165.3714</v>
      </c>
      <c r="J169" s="5">
        <v>23749824.989300001</v>
      </c>
      <c r="K169" s="6">
        <f t="shared" si="26"/>
        <v>144935091.30180001</v>
      </c>
      <c r="L169" s="11"/>
      <c r="M169" s="143"/>
      <c r="N169" s="146"/>
      <c r="O169" s="12">
        <v>11</v>
      </c>
      <c r="P169" s="5" t="s">
        <v>591</v>
      </c>
      <c r="Q169" s="5">
        <v>120557350.7863</v>
      </c>
      <c r="R169" s="5">
        <v>0</v>
      </c>
      <c r="S169" s="5">
        <v>3232093.0243000002</v>
      </c>
      <c r="T169" s="5">
        <v>3526954.23</v>
      </c>
      <c r="U169" s="5">
        <v>489523.89199999999</v>
      </c>
      <c r="V169" s="5">
        <v>26008128.079500001</v>
      </c>
      <c r="W169" s="6">
        <f t="shared" si="27"/>
        <v>153814050.01210001</v>
      </c>
    </row>
    <row r="170" spans="1:23" ht="24.95" customHeight="1">
      <c r="A170" s="151"/>
      <c r="B170" s="146"/>
      <c r="C170" s="1">
        <v>15</v>
      </c>
      <c r="D170" s="5" t="s">
        <v>215</v>
      </c>
      <c r="E170" s="5">
        <v>105199169.5723</v>
      </c>
      <c r="F170" s="5">
        <v>0</v>
      </c>
      <c r="G170" s="5">
        <v>2820346.4983000001</v>
      </c>
      <c r="H170" s="5">
        <v>3077644.4049</v>
      </c>
      <c r="I170" s="5">
        <v>427161.89919999999</v>
      </c>
      <c r="J170" s="5">
        <v>21983146.642700002</v>
      </c>
      <c r="K170" s="6">
        <f t="shared" si="26"/>
        <v>133507469.01740001</v>
      </c>
      <c r="L170" s="11"/>
      <c r="M170" s="143"/>
      <c r="N170" s="146"/>
      <c r="O170" s="12">
        <v>12</v>
      </c>
      <c r="P170" s="5" t="s">
        <v>592</v>
      </c>
      <c r="Q170" s="5">
        <v>140283044.1981</v>
      </c>
      <c r="R170" s="5">
        <v>0</v>
      </c>
      <c r="S170" s="5">
        <v>3760930.7571999999</v>
      </c>
      <c r="T170" s="5">
        <v>4104037.3971000002</v>
      </c>
      <c r="U170" s="5">
        <v>569620.196</v>
      </c>
      <c r="V170" s="5">
        <v>32041971.333900001</v>
      </c>
      <c r="W170" s="6">
        <f t="shared" si="27"/>
        <v>180759603.88230002</v>
      </c>
    </row>
    <row r="171" spans="1:23" ht="24.95" customHeight="1">
      <c r="A171" s="151"/>
      <c r="B171" s="146"/>
      <c r="C171" s="1">
        <v>16</v>
      </c>
      <c r="D171" s="5" t="s">
        <v>216</v>
      </c>
      <c r="E171" s="5">
        <v>154146228.47350001</v>
      </c>
      <c r="F171" s="5">
        <v>0</v>
      </c>
      <c r="G171" s="5">
        <v>4132597.0296999998</v>
      </c>
      <c r="H171" s="5">
        <v>4509610.4800000004</v>
      </c>
      <c r="I171" s="5">
        <v>625911.74419999996</v>
      </c>
      <c r="J171" s="5">
        <v>27773737.553100001</v>
      </c>
      <c r="K171" s="6">
        <f t="shared" si="26"/>
        <v>191188085.28049999</v>
      </c>
      <c r="L171" s="11"/>
      <c r="M171" s="143"/>
      <c r="N171" s="146"/>
      <c r="O171" s="12">
        <v>13</v>
      </c>
      <c r="P171" s="5" t="s">
        <v>593</v>
      </c>
      <c r="Q171" s="5">
        <v>143701891.19159999</v>
      </c>
      <c r="R171" s="5">
        <v>0</v>
      </c>
      <c r="S171" s="5">
        <v>3852588.6398999998</v>
      </c>
      <c r="T171" s="5">
        <v>4204057.1535999998</v>
      </c>
      <c r="U171" s="5">
        <v>583502.446</v>
      </c>
      <c r="V171" s="5">
        <v>30332976.988400001</v>
      </c>
      <c r="W171" s="6">
        <f t="shared" si="27"/>
        <v>182675016.41950002</v>
      </c>
    </row>
    <row r="172" spans="1:23" ht="24.95" customHeight="1">
      <c r="A172" s="151"/>
      <c r="B172" s="146"/>
      <c r="C172" s="1">
        <v>17</v>
      </c>
      <c r="D172" s="5" t="s">
        <v>217</v>
      </c>
      <c r="E172" s="5">
        <v>158863358.06999999</v>
      </c>
      <c r="F172" s="5">
        <v>0</v>
      </c>
      <c r="G172" s="5">
        <v>4259061.3354000002</v>
      </c>
      <c r="H172" s="5">
        <v>4647612.0209999997</v>
      </c>
      <c r="I172" s="5">
        <v>645065.679</v>
      </c>
      <c r="J172" s="5">
        <v>30633751.441599999</v>
      </c>
      <c r="K172" s="6">
        <f t="shared" si="26"/>
        <v>199048848.54699996</v>
      </c>
      <c r="L172" s="11"/>
      <c r="M172" s="143"/>
      <c r="N172" s="146"/>
      <c r="O172" s="12">
        <v>14</v>
      </c>
      <c r="P172" s="5" t="s">
        <v>594</v>
      </c>
      <c r="Q172" s="5">
        <v>159116131.9005</v>
      </c>
      <c r="R172" s="5">
        <v>0</v>
      </c>
      <c r="S172" s="5">
        <v>4265838.0979000004</v>
      </c>
      <c r="T172" s="5">
        <v>4655007.0219999999</v>
      </c>
      <c r="U172" s="5">
        <v>646092.06869999995</v>
      </c>
      <c r="V172" s="5">
        <v>31407870.5803</v>
      </c>
      <c r="W172" s="6">
        <f t="shared" si="27"/>
        <v>200090939.66939998</v>
      </c>
    </row>
    <row r="173" spans="1:23" ht="24.95" customHeight="1">
      <c r="A173" s="151"/>
      <c r="B173" s="146"/>
      <c r="C173" s="1">
        <v>18</v>
      </c>
      <c r="D173" s="5" t="s">
        <v>218</v>
      </c>
      <c r="E173" s="5">
        <v>88455195.547000006</v>
      </c>
      <c r="F173" s="5">
        <v>0</v>
      </c>
      <c r="G173" s="5">
        <v>2371447.4366000001</v>
      </c>
      <c r="H173" s="5">
        <v>2587792.6486</v>
      </c>
      <c r="I173" s="5">
        <v>359172.88589999999</v>
      </c>
      <c r="J173" s="5">
        <v>21723326.776299998</v>
      </c>
      <c r="K173" s="6">
        <f t="shared" si="26"/>
        <v>115496935.29440001</v>
      </c>
      <c r="L173" s="11"/>
      <c r="M173" s="143"/>
      <c r="N173" s="146"/>
      <c r="O173" s="12">
        <v>15</v>
      </c>
      <c r="P173" s="5" t="s">
        <v>595</v>
      </c>
      <c r="Q173" s="5">
        <v>187747142.56220001</v>
      </c>
      <c r="R173" s="5">
        <v>0</v>
      </c>
      <c r="S173" s="5">
        <v>5033423.7260999996</v>
      </c>
      <c r="T173" s="5">
        <v>5492618.8597999997</v>
      </c>
      <c r="U173" s="5">
        <v>762348.47019999998</v>
      </c>
      <c r="V173" s="5">
        <v>32350647.251499999</v>
      </c>
      <c r="W173" s="6">
        <f t="shared" si="27"/>
        <v>231386180.86980003</v>
      </c>
    </row>
    <row r="174" spans="1:23" ht="24.95" customHeight="1">
      <c r="A174" s="151"/>
      <c r="B174" s="146"/>
      <c r="C174" s="1">
        <v>19</v>
      </c>
      <c r="D174" s="5" t="s">
        <v>219</v>
      </c>
      <c r="E174" s="5">
        <v>119166353.7729</v>
      </c>
      <c r="F174" s="5">
        <v>0</v>
      </c>
      <c r="G174" s="5">
        <v>3194800.9660999998</v>
      </c>
      <c r="H174" s="5">
        <v>3486260.0477</v>
      </c>
      <c r="I174" s="5">
        <v>483875.73979999998</v>
      </c>
      <c r="J174" s="5">
        <v>24566289.419300001</v>
      </c>
      <c r="K174" s="6">
        <f t="shared" si="26"/>
        <v>150897579.94580001</v>
      </c>
      <c r="L174" s="11"/>
      <c r="M174" s="143"/>
      <c r="N174" s="146"/>
      <c r="O174" s="12">
        <v>16</v>
      </c>
      <c r="P174" s="5" t="s">
        <v>596</v>
      </c>
      <c r="Q174" s="5">
        <v>118906311.903</v>
      </c>
      <c r="R174" s="5">
        <v>0</v>
      </c>
      <c r="S174" s="5">
        <v>3187829.3503999999</v>
      </c>
      <c r="T174" s="5">
        <v>3478652.4172999999</v>
      </c>
      <c r="U174" s="5">
        <v>482819.83809999999</v>
      </c>
      <c r="V174" s="5">
        <v>31528740.934700001</v>
      </c>
      <c r="W174" s="6">
        <f t="shared" si="27"/>
        <v>157584354.44350001</v>
      </c>
    </row>
    <row r="175" spans="1:23" ht="24.95" customHeight="1">
      <c r="A175" s="151"/>
      <c r="B175" s="146"/>
      <c r="C175" s="1">
        <v>20</v>
      </c>
      <c r="D175" s="5" t="s">
        <v>220</v>
      </c>
      <c r="E175" s="5">
        <v>141020466.11070001</v>
      </c>
      <c r="F175" s="5">
        <v>0</v>
      </c>
      <c r="G175" s="5">
        <v>3780700.7355999998</v>
      </c>
      <c r="H175" s="5">
        <v>4125610.9745</v>
      </c>
      <c r="I175" s="5">
        <v>572614.50230000005</v>
      </c>
      <c r="J175" s="5">
        <v>26786156.013099998</v>
      </c>
      <c r="K175" s="6">
        <f t="shared" si="26"/>
        <v>176285548.3362</v>
      </c>
      <c r="L175" s="11"/>
      <c r="M175" s="143"/>
      <c r="N175" s="146"/>
      <c r="O175" s="12">
        <v>17</v>
      </c>
      <c r="P175" s="5" t="s">
        <v>597</v>
      </c>
      <c r="Q175" s="5">
        <v>161391642.6083</v>
      </c>
      <c r="R175" s="5">
        <v>0</v>
      </c>
      <c r="S175" s="5">
        <v>4326843.6047</v>
      </c>
      <c r="T175" s="5">
        <v>4721578.0113000004</v>
      </c>
      <c r="U175" s="5">
        <v>655331.79449999996</v>
      </c>
      <c r="V175" s="5">
        <v>34159469.988799997</v>
      </c>
      <c r="W175" s="6">
        <f t="shared" si="27"/>
        <v>205254866.00759998</v>
      </c>
    </row>
    <row r="176" spans="1:23" ht="24.95" customHeight="1">
      <c r="A176" s="151"/>
      <c r="B176" s="146"/>
      <c r="C176" s="1">
        <v>21</v>
      </c>
      <c r="D176" s="5" t="s">
        <v>221</v>
      </c>
      <c r="E176" s="5">
        <v>205359496.42390001</v>
      </c>
      <c r="F176" s="5">
        <v>0</v>
      </c>
      <c r="G176" s="5">
        <v>5505603.6942999996</v>
      </c>
      <c r="H176" s="5">
        <v>6007875.4206999997</v>
      </c>
      <c r="I176" s="5">
        <v>833863.54539999994</v>
      </c>
      <c r="J176" s="5">
        <v>49839258.659100004</v>
      </c>
      <c r="K176" s="6">
        <f t="shared" si="26"/>
        <v>267546097.74340001</v>
      </c>
      <c r="L176" s="11"/>
      <c r="M176" s="143"/>
      <c r="N176" s="146"/>
      <c r="O176" s="12">
        <v>18</v>
      </c>
      <c r="P176" s="5" t="s">
        <v>598</v>
      </c>
      <c r="Q176" s="5">
        <v>109016586.9598</v>
      </c>
      <c r="R176" s="5">
        <v>0</v>
      </c>
      <c r="S176" s="5">
        <v>2922689.8895</v>
      </c>
      <c r="T176" s="5">
        <v>3189324.5</v>
      </c>
      <c r="U176" s="5">
        <v>442662.54690000002</v>
      </c>
      <c r="V176" s="5">
        <v>25616554.084899999</v>
      </c>
      <c r="W176" s="6">
        <f t="shared" si="27"/>
        <v>141187817.98110002</v>
      </c>
    </row>
    <row r="177" spans="1:24" ht="24.95" customHeight="1">
      <c r="A177" s="151"/>
      <c r="B177" s="146"/>
      <c r="C177" s="1">
        <v>22</v>
      </c>
      <c r="D177" s="5" t="s">
        <v>222</v>
      </c>
      <c r="E177" s="5">
        <v>128238605.57260001</v>
      </c>
      <c r="F177" s="5">
        <v>0</v>
      </c>
      <c r="G177" s="5">
        <v>3438024.3080000002</v>
      </c>
      <c r="H177" s="5">
        <v>3751672.4564999999</v>
      </c>
      <c r="I177" s="5">
        <v>520713.67609999998</v>
      </c>
      <c r="J177" s="5">
        <v>26129441.1961</v>
      </c>
      <c r="K177" s="6">
        <f t="shared" si="26"/>
        <v>162078457.20929998</v>
      </c>
      <c r="L177" s="11"/>
      <c r="M177" s="143"/>
      <c r="N177" s="146"/>
      <c r="O177" s="12">
        <v>19</v>
      </c>
      <c r="P177" s="5" t="s">
        <v>599</v>
      </c>
      <c r="Q177" s="5">
        <v>125465535.4885</v>
      </c>
      <c r="R177" s="5">
        <v>0</v>
      </c>
      <c r="S177" s="5">
        <v>3363679.4388000001</v>
      </c>
      <c r="T177" s="5">
        <v>3670545.1655999999</v>
      </c>
      <c r="U177" s="5">
        <v>509453.60729999997</v>
      </c>
      <c r="V177" s="5">
        <v>28907988.673099998</v>
      </c>
      <c r="W177" s="6">
        <f t="shared" si="27"/>
        <v>161917202.37330002</v>
      </c>
    </row>
    <row r="178" spans="1:24" ht="24.95" customHeight="1">
      <c r="A178" s="151"/>
      <c r="B178" s="146"/>
      <c r="C178" s="1">
        <v>23</v>
      </c>
      <c r="D178" s="5" t="s">
        <v>223</v>
      </c>
      <c r="E178" s="5">
        <v>119418261.6804</v>
      </c>
      <c r="F178" s="5">
        <v>0</v>
      </c>
      <c r="G178" s="5">
        <v>3201554.5134999999</v>
      </c>
      <c r="H178" s="5">
        <v>3493629.7157999999</v>
      </c>
      <c r="I178" s="5">
        <v>484898.61339999997</v>
      </c>
      <c r="J178" s="5">
        <v>25360563.0438</v>
      </c>
      <c r="K178" s="6">
        <f t="shared" si="26"/>
        <v>151958907.56690001</v>
      </c>
      <c r="L178" s="11"/>
      <c r="M178" s="143"/>
      <c r="N178" s="146"/>
      <c r="O178" s="12">
        <v>20</v>
      </c>
      <c r="P178" s="5" t="s">
        <v>600</v>
      </c>
      <c r="Q178" s="5">
        <v>144710443.86950001</v>
      </c>
      <c r="R178" s="5">
        <v>0</v>
      </c>
      <c r="S178" s="5">
        <v>3879627.5227000001</v>
      </c>
      <c r="T178" s="5">
        <v>4233562.7714999998</v>
      </c>
      <c r="U178" s="5">
        <v>587597.68059999996</v>
      </c>
      <c r="V178" s="5">
        <v>30349665.441500001</v>
      </c>
      <c r="W178" s="6">
        <f t="shared" si="27"/>
        <v>183760897.28580001</v>
      </c>
    </row>
    <row r="179" spans="1:24" ht="24.95" customHeight="1">
      <c r="A179" s="151"/>
      <c r="B179" s="146"/>
      <c r="C179" s="1">
        <v>24</v>
      </c>
      <c r="D179" s="5" t="s">
        <v>224</v>
      </c>
      <c r="E179" s="5">
        <v>116563545.8725</v>
      </c>
      <c r="F179" s="5">
        <v>0</v>
      </c>
      <c r="G179" s="5">
        <v>3125020.7560000001</v>
      </c>
      <c r="H179" s="5">
        <v>3410113.8462</v>
      </c>
      <c r="I179" s="5">
        <v>473307.02169999998</v>
      </c>
      <c r="J179" s="5">
        <v>24949216.860199999</v>
      </c>
      <c r="K179" s="6">
        <f t="shared" si="26"/>
        <v>148521204.35659999</v>
      </c>
      <c r="L179" s="11"/>
      <c r="M179" s="143"/>
      <c r="N179" s="146"/>
      <c r="O179" s="12">
        <v>21</v>
      </c>
      <c r="P179" s="5" t="s">
        <v>601</v>
      </c>
      <c r="Q179" s="5">
        <v>136133528.53709999</v>
      </c>
      <c r="R179" s="5">
        <v>0</v>
      </c>
      <c r="S179" s="5">
        <v>3649683.9478000002</v>
      </c>
      <c r="T179" s="5">
        <v>3982641.6321999999</v>
      </c>
      <c r="U179" s="5">
        <v>552771.06110000005</v>
      </c>
      <c r="V179" s="5">
        <v>29994370.692899998</v>
      </c>
      <c r="W179" s="6">
        <f t="shared" si="27"/>
        <v>174312995.87110001</v>
      </c>
    </row>
    <row r="180" spans="1:24" ht="24.95" customHeight="1">
      <c r="A180" s="151"/>
      <c r="B180" s="146"/>
      <c r="C180" s="1">
        <v>25</v>
      </c>
      <c r="D180" s="5" t="s">
        <v>225</v>
      </c>
      <c r="E180" s="5">
        <v>133310090.38150001</v>
      </c>
      <c r="F180" s="5">
        <v>0</v>
      </c>
      <c r="G180" s="5">
        <v>3573988.7313000001</v>
      </c>
      <c r="H180" s="5">
        <v>3900040.8029999998</v>
      </c>
      <c r="I180" s="5">
        <v>541306.47250000003</v>
      </c>
      <c r="J180" s="5">
        <v>32641626.308400001</v>
      </c>
      <c r="K180" s="6">
        <f t="shared" si="26"/>
        <v>173967052.69670001</v>
      </c>
      <c r="L180" s="11"/>
      <c r="M180" s="143"/>
      <c r="N180" s="146"/>
      <c r="O180" s="12">
        <v>22</v>
      </c>
      <c r="P180" s="5" t="s">
        <v>602</v>
      </c>
      <c r="Q180" s="5">
        <v>160930688.86750001</v>
      </c>
      <c r="R180" s="5">
        <v>0</v>
      </c>
      <c r="S180" s="5">
        <v>4314485.6244000001</v>
      </c>
      <c r="T180" s="5">
        <v>4708092.6226000004</v>
      </c>
      <c r="U180" s="5">
        <v>653460.08889999997</v>
      </c>
      <c r="V180" s="5">
        <v>33583053.236199997</v>
      </c>
      <c r="W180" s="6">
        <f t="shared" si="27"/>
        <v>204189780.43959999</v>
      </c>
    </row>
    <row r="181" spans="1:24" ht="24.95" customHeight="1">
      <c r="A181" s="151"/>
      <c r="B181" s="146"/>
      <c r="C181" s="1">
        <v>26</v>
      </c>
      <c r="D181" s="5" t="s">
        <v>226</v>
      </c>
      <c r="E181" s="5">
        <v>115879667.2634</v>
      </c>
      <c r="F181" s="5">
        <v>0</v>
      </c>
      <c r="G181" s="5">
        <v>3106686.2516000001</v>
      </c>
      <c r="H181" s="5">
        <v>3390106.6998999999</v>
      </c>
      <c r="I181" s="5">
        <v>470530.12819999998</v>
      </c>
      <c r="J181" s="5">
        <v>24341418.559799999</v>
      </c>
      <c r="K181" s="6">
        <f t="shared" si="26"/>
        <v>147188408.90289998</v>
      </c>
      <c r="L181" s="11"/>
      <c r="M181" s="143"/>
      <c r="N181" s="146"/>
      <c r="O181" s="12">
        <v>23</v>
      </c>
      <c r="P181" s="5" t="s">
        <v>603</v>
      </c>
      <c r="Q181" s="5">
        <v>117692653.84199999</v>
      </c>
      <c r="R181" s="5">
        <v>0</v>
      </c>
      <c r="S181" s="5">
        <v>3155291.6765999999</v>
      </c>
      <c r="T181" s="5">
        <v>3443146.3580999998</v>
      </c>
      <c r="U181" s="5">
        <v>477891.77179999999</v>
      </c>
      <c r="V181" s="5">
        <v>32444731.429299999</v>
      </c>
      <c r="W181" s="6">
        <f t="shared" si="27"/>
        <v>157213715.07779998</v>
      </c>
    </row>
    <row r="182" spans="1:24" ht="24.95" customHeight="1">
      <c r="A182" s="151"/>
      <c r="B182" s="147"/>
      <c r="C182" s="1">
        <v>27</v>
      </c>
      <c r="D182" s="5" t="s">
        <v>227</v>
      </c>
      <c r="E182" s="5">
        <v>112387727.2836</v>
      </c>
      <c r="F182" s="5">
        <v>0</v>
      </c>
      <c r="G182" s="5">
        <v>3013068.7760000001</v>
      </c>
      <c r="H182" s="5">
        <v>3287948.5784</v>
      </c>
      <c r="I182" s="5">
        <v>456351.08370000002</v>
      </c>
      <c r="J182" s="5">
        <v>24493670.462000001</v>
      </c>
      <c r="K182" s="6">
        <f t="shared" si="26"/>
        <v>143638766.1837</v>
      </c>
      <c r="L182" s="11"/>
      <c r="M182" s="143"/>
      <c r="N182" s="146"/>
      <c r="O182" s="12">
        <v>24</v>
      </c>
      <c r="P182" s="5" t="s">
        <v>604</v>
      </c>
      <c r="Q182" s="5">
        <v>95783139.181400001</v>
      </c>
      <c r="R182" s="5">
        <v>0</v>
      </c>
      <c r="S182" s="5">
        <v>2567906.5935999998</v>
      </c>
      <c r="T182" s="5">
        <v>2802174.6139000002</v>
      </c>
      <c r="U182" s="5">
        <v>388928.0477</v>
      </c>
      <c r="V182" s="5">
        <v>24400776.088</v>
      </c>
      <c r="W182" s="6">
        <f t="shared" si="27"/>
        <v>125942924.52460001</v>
      </c>
    </row>
    <row r="183" spans="1:24" ht="24.95" customHeight="1">
      <c r="A183" s="1"/>
      <c r="B183" s="148" t="s">
        <v>819</v>
      </c>
      <c r="C183" s="149"/>
      <c r="D183" s="150"/>
      <c r="E183" s="14">
        <f t="shared" ref="E183:H183" si="34">SUM(E156:E182)</f>
        <v>3472108091.5516005</v>
      </c>
      <c r="F183" s="14">
        <f t="shared" si="34"/>
        <v>0</v>
      </c>
      <c r="G183" s="14">
        <f t="shared" si="34"/>
        <v>93085790.862799972</v>
      </c>
      <c r="H183" s="14">
        <f t="shared" si="34"/>
        <v>101577931.5034</v>
      </c>
      <c r="I183" s="14">
        <f>SUM(I156:I182)</f>
        <v>14098517.057699999</v>
      </c>
      <c r="J183" s="14">
        <f t="shared" ref="J183" si="35">SUM(J156:J182)</f>
        <v>745293426.49170029</v>
      </c>
      <c r="K183" s="8">
        <f t="shared" si="26"/>
        <v>4426163757.4672012</v>
      </c>
      <c r="L183" s="11"/>
      <c r="M183" s="144"/>
      <c r="N183" s="147"/>
      <c r="O183" s="12">
        <v>25</v>
      </c>
      <c r="P183" s="5" t="s">
        <v>605</v>
      </c>
      <c r="Q183" s="5">
        <v>106768574.095</v>
      </c>
      <c r="R183" s="5">
        <v>0</v>
      </c>
      <c r="S183" s="5">
        <v>2862421.5885000001</v>
      </c>
      <c r="T183" s="5">
        <v>3123557.9712</v>
      </c>
      <c r="U183" s="5">
        <v>433534.47629999998</v>
      </c>
      <c r="V183" s="5">
        <v>24294296.5011</v>
      </c>
      <c r="W183" s="6">
        <f t="shared" si="27"/>
        <v>137482384.63209999</v>
      </c>
    </row>
    <row r="184" spans="1:24" ht="24.95" customHeight="1">
      <c r="A184" s="151">
        <v>9</v>
      </c>
      <c r="B184" s="145" t="s">
        <v>32</v>
      </c>
      <c r="C184" s="1">
        <v>1</v>
      </c>
      <c r="D184" s="5" t="s">
        <v>228</v>
      </c>
      <c r="E184" s="5">
        <v>119145917.73649999</v>
      </c>
      <c r="F184" s="5">
        <v>-2017457.56</v>
      </c>
      <c r="G184" s="5">
        <v>3194253.0843000002</v>
      </c>
      <c r="H184" s="5">
        <v>3485662.1831999999</v>
      </c>
      <c r="I184" s="5">
        <v>483792.75910000002</v>
      </c>
      <c r="J184" s="5">
        <v>27150334.224599998</v>
      </c>
      <c r="K184" s="6">
        <f t="shared" si="26"/>
        <v>151442502.42769998</v>
      </c>
      <c r="L184" s="11"/>
      <c r="M184" s="18"/>
      <c r="N184" s="148" t="s">
        <v>837</v>
      </c>
      <c r="O184" s="149"/>
      <c r="P184" s="150"/>
      <c r="Q184" s="14">
        <f>SUM(Q159:Q183)</f>
        <v>3261746543.8000002</v>
      </c>
      <c r="R184" s="14">
        <f t="shared" ref="R184:X184" si="36">SUM(R159:R183)</f>
        <v>0</v>
      </c>
      <c r="S184" s="14">
        <f t="shared" ref="S184" si="37">SUM(S159:S183)</f>
        <v>87446084.228399992</v>
      </c>
      <c r="T184" s="14">
        <f t="shared" si="36"/>
        <v>95423719.040400013</v>
      </c>
      <c r="U184" s="14">
        <f t="shared" si="36"/>
        <v>13244342.650900001</v>
      </c>
      <c r="V184" s="14">
        <f t="shared" si="36"/>
        <v>722584772.08399975</v>
      </c>
      <c r="W184" s="8">
        <f t="shared" si="27"/>
        <v>4180445461.8037</v>
      </c>
      <c r="X184" s="14">
        <f t="shared" si="36"/>
        <v>0</v>
      </c>
    </row>
    <row r="185" spans="1:24" ht="24.95" customHeight="1">
      <c r="A185" s="151"/>
      <c r="B185" s="146"/>
      <c r="C185" s="1">
        <v>2</v>
      </c>
      <c r="D185" s="5" t="s">
        <v>229</v>
      </c>
      <c r="E185" s="5">
        <v>149764973.18309999</v>
      </c>
      <c r="F185" s="5">
        <v>-2544453.37</v>
      </c>
      <c r="G185" s="5">
        <v>4015137.3761</v>
      </c>
      <c r="H185" s="5">
        <v>4381435.0782000003</v>
      </c>
      <c r="I185" s="5">
        <v>608121.62910000002</v>
      </c>
      <c r="J185" s="5">
        <v>27532657.011399999</v>
      </c>
      <c r="K185" s="6">
        <f t="shared" si="26"/>
        <v>183757870.90789998</v>
      </c>
      <c r="L185" s="11"/>
      <c r="M185" s="142">
        <v>27</v>
      </c>
      <c r="N185" s="145" t="s">
        <v>50</v>
      </c>
      <c r="O185" s="12">
        <v>1</v>
      </c>
      <c r="P185" s="5" t="s">
        <v>606</v>
      </c>
      <c r="Q185" s="5">
        <v>119870652.9374</v>
      </c>
      <c r="R185" s="5">
        <v>-5788847.5199999996</v>
      </c>
      <c r="S185" s="5">
        <v>3213682.9372</v>
      </c>
      <c r="T185" s="5">
        <v>3506864.6057000002</v>
      </c>
      <c r="U185" s="5">
        <v>486735.55099999998</v>
      </c>
      <c r="V185" s="5">
        <v>32529545.943100002</v>
      </c>
      <c r="W185" s="6">
        <f t="shared" si="27"/>
        <v>153818634.4544</v>
      </c>
    </row>
    <row r="186" spans="1:24" ht="24.95" customHeight="1">
      <c r="A186" s="151"/>
      <c r="B186" s="146"/>
      <c r="C186" s="1">
        <v>3</v>
      </c>
      <c r="D186" s="5" t="s">
        <v>230</v>
      </c>
      <c r="E186" s="5">
        <v>143369180.56020001</v>
      </c>
      <c r="F186" s="5">
        <v>-2434582.2599999998</v>
      </c>
      <c r="G186" s="5">
        <v>3843668.8045999999</v>
      </c>
      <c r="H186" s="5">
        <v>4194323.5690000001</v>
      </c>
      <c r="I186" s="5">
        <v>582151.47230000002</v>
      </c>
      <c r="J186" s="5">
        <v>34804831.860699996</v>
      </c>
      <c r="K186" s="6">
        <f t="shared" si="26"/>
        <v>184359574.0068</v>
      </c>
      <c r="L186" s="11"/>
      <c r="M186" s="143"/>
      <c r="N186" s="146"/>
      <c r="O186" s="12">
        <v>2</v>
      </c>
      <c r="P186" s="5" t="s">
        <v>607</v>
      </c>
      <c r="Q186" s="5">
        <v>123748107.6367</v>
      </c>
      <c r="R186" s="5">
        <v>-5788847.5199999996</v>
      </c>
      <c r="S186" s="5">
        <v>3317635.9040000001</v>
      </c>
      <c r="T186" s="5">
        <v>3620301.1167000001</v>
      </c>
      <c r="U186" s="5">
        <v>502479.98060000001</v>
      </c>
      <c r="V186" s="5">
        <v>35489267.292499997</v>
      </c>
      <c r="W186" s="6">
        <f t="shared" si="27"/>
        <v>160888944.41049999</v>
      </c>
    </row>
    <row r="187" spans="1:24" ht="24.95" customHeight="1">
      <c r="A187" s="151"/>
      <c r="B187" s="146"/>
      <c r="C187" s="1">
        <v>4</v>
      </c>
      <c r="D187" s="5" t="s">
        <v>231</v>
      </c>
      <c r="E187" s="5">
        <v>92504305.802399993</v>
      </c>
      <c r="F187" s="5">
        <v>-1558697.37</v>
      </c>
      <c r="G187" s="5">
        <v>2480002.4183999998</v>
      </c>
      <c r="H187" s="5">
        <v>2706251.0126</v>
      </c>
      <c r="I187" s="5">
        <v>375614.32390000002</v>
      </c>
      <c r="J187" s="5">
        <v>20352994.239300001</v>
      </c>
      <c r="K187" s="6">
        <f t="shared" si="26"/>
        <v>116860470.42659999</v>
      </c>
      <c r="L187" s="11"/>
      <c r="M187" s="143"/>
      <c r="N187" s="146"/>
      <c r="O187" s="12">
        <v>3</v>
      </c>
      <c r="P187" s="5" t="s">
        <v>608</v>
      </c>
      <c r="Q187" s="5">
        <v>190204938.05899999</v>
      </c>
      <c r="R187" s="5">
        <v>-5788847.5199999996</v>
      </c>
      <c r="S187" s="5">
        <v>5099316.2132000001</v>
      </c>
      <c r="T187" s="5">
        <v>5564522.6646999996</v>
      </c>
      <c r="U187" s="5">
        <v>772328.36450000003</v>
      </c>
      <c r="V187" s="5">
        <v>52195073.9991</v>
      </c>
      <c r="W187" s="6">
        <f t="shared" si="27"/>
        <v>248047331.78049996</v>
      </c>
    </row>
    <row r="188" spans="1:24" ht="24.95" customHeight="1">
      <c r="A188" s="151"/>
      <c r="B188" s="146"/>
      <c r="C188" s="1">
        <v>5</v>
      </c>
      <c r="D188" s="5" t="s">
        <v>232</v>
      </c>
      <c r="E188" s="5">
        <v>110503015.93009999</v>
      </c>
      <c r="F188" s="5">
        <v>-1868649.67</v>
      </c>
      <c r="G188" s="5">
        <v>2962540.4391999999</v>
      </c>
      <c r="H188" s="5">
        <v>3232810.5828</v>
      </c>
      <c r="I188" s="5">
        <v>448698.20120000001</v>
      </c>
      <c r="J188" s="5">
        <v>24793392.546500001</v>
      </c>
      <c r="K188" s="6">
        <f t="shared" si="26"/>
        <v>140071808.0298</v>
      </c>
      <c r="L188" s="11"/>
      <c r="M188" s="143"/>
      <c r="N188" s="146"/>
      <c r="O188" s="12">
        <v>4</v>
      </c>
      <c r="P188" s="5" t="s">
        <v>609</v>
      </c>
      <c r="Q188" s="5">
        <v>125061343.50409999</v>
      </c>
      <c r="R188" s="5">
        <v>-5788847.5199999996</v>
      </c>
      <c r="S188" s="5">
        <v>3352843.2179</v>
      </c>
      <c r="T188" s="5">
        <v>3658720.3650000002</v>
      </c>
      <c r="U188" s="5">
        <v>507812.38319999998</v>
      </c>
      <c r="V188" s="5">
        <v>31350289.0537</v>
      </c>
      <c r="W188" s="6">
        <f t="shared" si="27"/>
        <v>158142161.00389999</v>
      </c>
    </row>
    <row r="189" spans="1:24" ht="24.95" customHeight="1">
      <c r="A189" s="151"/>
      <c r="B189" s="146"/>
      <c r="C189" s="1">
        <v>6</v>
      </c>
      <c r="D189" s="5" t="s">
        <v>233</v>
      </c>
      <c r="E189" s="5">
        <v>127125523.3925</v>
      </c>
      <c r="F189" s="5">
        <v>-2154700.0699999998</v>
      </c>
      <c r="G189" s="5">
        <v>3408183.0323000001</v>
      </c>
      <c r="H189" s="5">
        <v>3719108.7855000002</v>
      </c>
      <c r="I189" s="5">
        <v>516193.9988</v>
      </c>
      <c r="J189" s="5">
        <v>28624541.383499999</v>
      </c>
      <c r="K189" s="6">
        <f t="shared" si="26"/>
        <v>161238850.5226</v>
      </c>
      <c r="L189" s="11"/>
      <c r="M189" s="143"/>
      <c r="N189" s="146"/>
      <c r="O189" s="12">
        <v>5</v>
      </c>
      <c r="P189" s="5" t="s">
        <v>610</v>
      </c>
      <c r="Q189" s="5">
        <v>112077307.7616</v>
      </c>
      <c r="R189" s="5">
        <v>-5788847.5199999996</v>
      </c>
      <c r="S189" s="5">
        <v>3004746.5562</v>
      </c>
      <c r="T189" s="5">
        <v>3278867.1293000001</v>
      </c>
      <c r="U189" s="5">
        <v>455090.62319999997</v>
      </c>
      <c r="V189" s="5">
        <v>30565689.8948</v>
      </c>
      <c r="W189" s="6">
        <f t="shared" si="27"/>
        <v>143592854.44510001</v>
      </c>
    </row>
    <row r="190" spans="1:24" ht="24.95" customHeight="1">
      <c r="A190" s="151"/>
      <c r="B190" s="146"/>
      <c r="C190" s="1">
        <v>7</v>
      </c>
      <c r="D190" s="5" t="s">
        <v>234</v>
      </c>
      <c r="E190" s="5">
        <v>145742709.1855</v>
      </c>
      <c r="F190" s="5">
        <v>-2475446.61</v>
      </c>
      <c r="G190" s="5">
        <v>3907302.1315000001</v>
      </c>
      <c r="H190" s="5">
        <v>4263762.1123000002</v>
      </c>
      <c r="I190" s="5">
        <v>591789.20050000004</v>
      </c>
      <c r="J190" s="5">
        <v>29649913.804699998</v>
      </c>
      <c r="K190" s="6">
        <f t="shared" si="26"/>
        <v>181680029.82449999</v>
      </c>
      <c r="L190" s="11"/>
      <c r="M190" s="143"/>
      <c r="N190" s="146"/>
      <c r="O190" s="12">
        <v>6</v>
      </c>
      <c r="P190" s="5" t="s">
        <v>611</v>
      </c>
      <c r="Q190" s="5">
        <v>85254382.6435</v>
      </c>
      <c r="R190" s="5">
        <v>-5788847.5199999996</v>
      </c>
      <c r="S190" s="5">
        <v>2285634.9583000001</v>
      </c>
      <c r="T190" s="5">
        <v>2494151.5679000001</v>
      </c>
      <c r="U190" s="5">
        <v>346175.96460000001</v>
      </c>
      <c r="V190" s="5">
        <v>23691135.581</v>
      </c>
      <c r="W190" s="6">
        <f t="shared" si="27"/>
        <v>108282633.1953</v>
      </c>
    </row>
    <row r="191" spans="1:24" ht="24.95" customHeight="1">
      <c r="A191" s="151"/>
      <c r="B191" s="146"/>
      <c r="C191" s="1">
        <v>8</v>
      </c>
      <c r="D191" s="5" t="s">
        <v>235</v>
      </c>
      <c r="E191" s="5">
        <v>115450661.3145</v>
      </c>
      <c r="F191" s="5">
        <v>-1953847.98</v>
      </c>
      <c r="G191" s="5">
        <v>3095184.7785</v>
      </c>
      <c r="H191" s="5">
        <v>3377555.9567</v>
      </c>
      <c r="I191" s="5">
        <v>468788.14679999999</v>
      </c>
      <c r="J191" s="5">
        <v>29241832.753199998</v>
      </c>
      <c r="K191" s="6">
        <f t="shared" si="26"/>
        <v>149680174.96970001</v>
      </c>
      <c r="L191" s="11"/>
      <c r="M191" s="143"/>
      <c r="N191" s="146"/>
      <c r="O191" s="12">
        <v>7</v>
      </c>
      <c r="P191" s="5" t="s">
        <v>793</v>
      </c>
      <c r="Q191" s="5">
        <v>83052834.195899993</v>
      </c>
      <c r="R191" s="5">
        <v>-5788847.5199999996</v>
      </c>
      <c r="S191" s="5">
        <v>2226612.3492000001</v>
      </c>
      <c r="T191" s="5">
        <v>2429744.3744999999</v>
      </c>
      <c r="U191" s="5">
        <v>337236.56310000003</v>
      </c>
      <c r="V191" s="5">
        <v>23978648.605099998</v>
      </c>
      <c r="W191" s="6">
        <f t="shared" si="27"/>
        <v>106236228.56779999</v>
      </c>
    </row>
    <row r="192" spans="1:24" ht="24.95" customHeight="1">
      <c r="A192" s="151"/>
      <c r="B192" s="146"/>
      <c r="C192" s="1">
        <v>9</v>
      </c>
      <c r="D192" s="5" t="s">
        <v>236</v>
      </c>
      <c r="E192" s="5">
        <v>123056174.48270001</v>
      </c>
      <c r="F192" s="5">
        <v>-2084922.28</v>
      </c>
      <c r="G192" s="5">
        <v>3299085.4605</v>
      </c>
      <c r="H192" s="5">
        <v>3600058.3314</v>
      </c>
      <c r="I192" s="5">
        <v>499670.38160000002</v>
      </c>
      <c r="J192" s="5">
        <v>29981808.439599998</v>
      </c>
      <c r="K192" s="6">
        <f t="shared" si="26"/>
        <v>158351874.81580001</v>
      </c>
      <c r="L192" s="11"/>
      <c r="M192" s="143"/>
      <c r="N192" s="146"/>
      <c r="O192" s="12">
        <v>8</v>
      </c>
      <c r="P192" s="5" t="s">
        <v>612</v>
      </c>
      <c r="Q192" s="5">
        <v>186491619.50650001</v>
      </c>
      <c r="R192" s="5">
        <v>-5788847.5199999996</v>
      </c>
      <c r="S192" s="5">
        <v>4999763.6689999998</v>
      </c>
      <c r="T192" s="5">
        <v>5455888.0232999995</v>
      </c>
      <c r="U192" s="5">
        <v>757250.41079999995</v>
      </c>
      <c r="V192" s="5">
        <v>52090589.7707</v>
      </c>
      <c r="W192" s="6">
        <f t="shared" si="27"/>
        <v>244006263.8603</v>
      </c>
    </row>
    <row r="193" spans="1:23" ht="24.95" customHeight="1">
      <c r="A193" s="151"/>
      <c r="B193" s="146"/>
      <c r="C193" s="1">
        <v>10</v>
      </c>
      <c r="D193" s="5" t="s">
        <v>237</v>
      </c>
      <c r="E193" s="5">
        <v>96357780.286699995</v>
      </c>
      <c r="F193" s="5">
        <v>-1625005.68</v>
      </c>
      <c r="G193" s="5">
        <v>2583312.4855</v>
      </c>
      <c r="H193" s="5">
        <v>2818985.9726999998</v>
      </c>
      <c r="I193" s="5">
        <v>391261.38160000002</v>
      </c>
      <c r="J193" s="5">
        <v>23243905.952199999</v>
      </c>
      <c r="K193" s="6">
        <f t="shared" si="26"/>
        <v>123770240.39869998</v>
      </c>
      <c r="L193" s="11"/>
      <c r="M193" s="143"/>
      <c r="N193" s="146"/>
      <c r="O193" s="12">
        <v>9</v>
      </c>
      <c r="P193" s="5" t="s">
        <v>613</v>
      </c>
      <c r="Q193" s="5">
        <v>110985703.4506</v>
      </c>
      <c r="R193" s="5">
        <v>-5788847.5199999996</v>
      </c>
      <c r="S193" s="5">
        <v>2975481.0932999998</v>
      </c>
      <c r="T193" s="5">
        <v>3246931.8021</v>
      </c>
      <c r="U193" s="5">
        <v>450658.1569</v>
      </c>
      <c r="V193" s="5">
        <v>27019151.742199998</v>
      </c>
      <c r="W193" s="6">
        <f t="shared" si="27"/>
        <v>138889078.72510001</v>
      </c>
    </row>
    <row r="194" spans="1:23" ht="24.95" customHeight="1">
      <c r="A194" s="151"/>
      <c r="B194" s="146"/>
      <c r="C194" s="1">
        <v>11</v>
      </c>
      <c r="D194" s="5" t="s">
        <v>238</v>
      </c>
      <c r="E194" s="5">
        <v>131478832.51100001</v>
      </c>
      <c r="F194" s="5">
        <v>-2231802.6</v>
      </c>
      <c r="G194" s="5">
        <v>3524893.4605</v>
      </c>
      <c r="H194" s="5">
        <v>3846466.6107000001</v>
      </c>
      <c r="I194" s="5">
        <v>533870.63820000004</v>
      </c>
      <c r="J194" s="5">
        <v>28213376.596099999</v>
      </c>
      <c r="K194" s="6">
        <f t="shared" si="26"/>
        <v>165365637.21650004</v>
      </c>
      <c r="L194" s="11"/>
      <c r="M194" s="143"/>
      <c r="N194" s="146"/>
      <c r="O194" s="12">
        <v>10</v>
      </c>
      <c r="P194" s="5" t="s">
        <v>614</v>
      </c>
      <c r="Q194" s="5">
        <v>138665784.1584</v>
      </c>
      <c r="R194" s="5">
        <v>-5788847.5199999996</v>
      </c>
      <c r="S194" s="5">
        <v>3717572.6801999998</v>
      </c>
      <c r="T194" s="5">
        <v>4056723.7982000001</v>
      </c>
      <c r="U194" s="5">
        <v>563053.30130000005</v>
      </c>
      <c r="V194" s="5">
        <v>37548598.223099999</v>
      </c>
      <c r="W194" s="6">
        <f t="shared" si="27"/>
        <v>178762884.64120001</v>
      </c>
    </row>
    <row r="195" spans="1:23" ht="24.95" customHeight="1">
      <c r="A195" s="151"/>
      <c r="B195" s="146"/>
      <c r="C195" s="1">
        <v>12</v>
      </c>
      <c r="D195" s="5" t="s">
        <v>239</v>
      </c>
      <c r="E195" s="5">
        <v>113463579.0781</v>
      </c>
      <c r="F195" s="5">
        <v>-2540598.25</v>
      </c>
      <c r="G195" s="5">
        <v>3041911.9204000002</v>
      </c>
      <c r="H195" s="5">
        <v>3319423.0594000001</v>
      </c>
      <c r="I195" s="5">
        <v>460719.58669999999</v>
      </c>
      <c r="J195" s="5">
        <v>25065607.821899999</v>
      </c>
      <c r="K195" s="6">
        <f t="shared" si="26"/>
        <v>142810643.21650001</v>
      </c>
      <c r="L195" s="11"/>
      <c r="M195" s="143"/>
      <c r="N195" s="146"/>
      <c r="O195" s="12">
        <v>11</v>
      </c>
      <c r="P195" s="5" t="s">
        <v>615</v>
      </c>
      <c r="Q195" s="5">
        <v>106980713.1594</v>
      </c>
      <c r="R195" s="5">
        <v>-5788847.5199999996</v>
      </c>
      <c r="S195" s="5">
        <v>2868108.9495999999</v>
      </c>
      <c r="T195" s="5">
        <v>3129764.1856</v>
      </c>
      <c r="U195" s="5">
        <v>434395.86829999997</v>
      </c>
      <c r="V195" s="5">
        <v>29669713.450800002</v>
      </c>
      <c r="W195" s="6">
        <f t="shared" si="27"/>
        <v>137293848.09369999</v>
      </c>
    </row>
    <row r="196" spans="1:23" ht="24.95" customHeight="1">
      <c r="A196" s="151"/>
      <c r="B196" s="146"/>
      <c r="C196" s="1">
        <v>13</v>
      </c>
      <c r="D196" s="5" t="s">
        <v>240</v>
      </c>
      <c r="E196" s="5">
        <v>125054008.337</v>
      </c>
      <c r="F196" s="5">
        <v>-2119233.0099999998</v>
      </c>
      <c r="G196" s="5">
        <v>3352646.5649999999</v>
      </c>
      <c r="H196" s="5">
        <v>3658505.7716999999</v>
      </c>
      <c r="I196" s="5">
        <v>507782.59869999997</v>
      </c>
      <c r="J196" s="5">
        <v>28821719.085200001</v>
      </c>
      <c r="K196" s="6">
        <f t="shared" si="26"/>
        <v>159275429.34759998</v>
      </c>
      <c r="L196" s="11"/>
      <c r="M196" s="143"/>
      <c r="N196" s="146"/>
      <c r="O196" s="12">
        <v>12</v>
      </c>
      <c r="P196" s="5" t="s">
        <v>616</v>
      </c>
      <c r="Q196" s="5">
        <v>96652394.680000007</v>
      </c>
      <c r="R196" s="5">
        <v>-5788847.5199999996</v>
      </c>
      <c r="S196" s="5">
        <v>2591210.9763000002</v>
      </c>
      <c r="T196" s="5">
        <v>2827605.0364000001</v>
      </c>
      <c r="U196" s="5">
        <v>392457.66519999999</v>
      </c>
      <c r="V196" s="5">
        <v>27535465.877300002</v>
      </c>
      <c r="W196" s="6">
        <f t="shared" si="27"/>
        <v>124210286.71520001</v>
      </c>
    </row>
    <row r="197" spans="1:23" ht="24.95" customHeight="1">
      <c r="A197" s="151"/>
      <c r="B197" s="146"/>
      <c r="C197" s="1">
        <v>14</v>
      </c>
      <c r="D197" s="5" t="s">
        <v>241</v>
      </c>
      <c r="E197" s="5">
        <v>118393183.9945</v>
      </c>
      <c r="F197" s="5">
        <v>-2004350.13</v>
      </c>
      <c r="G197" s="5">
        <v>3174072.6020999998</v>
      </c>
      <c r="H197" s="5">
        <v>3463640.6521000001</v>
      </c>
      <c r="I197" s="5">
        <v>480736.27889999998</v>
      </c>
      <c r="J197" s="5">
        <v>28075696.857799999</v>
      </c>
      <c r="K197" s="6">
        <f t="shared" si="26"/>
        <v>151582980.2554</v>
      </c>
      <c r="L197" s="11"/>
      <c r="M197" s="143"/>
      <c r="N197" s="146"/>
      <c r="O197" s="12">
        <v>13</v>
      </c>
      <c r="P197" s="5" t="s">
        <v>852</v>
      </c>
      <c r="Q197" s="5">
        <v>87157068.158299997</v>
      </c>
      <c r="R197" s="5">
        <v>-5788847.5199999996</v>
      </c>
      <c r="S197" s="5">
        <v>2336645.1749</v>
      </c>
      <c r="T197" s="5">
        <v>2549815.4049</v>
      </c>
      <c r="U197" s="5">
        <v>353901.83130000002</v>
      </c>
      <c r="V197" s="5">
        <v>24445622.965799998</v>
      </c>
      <c r="W197" s="6">
        <f t="shared" si="27"/>
        <v>111054206.0152</v>
      </c>
    </row>
    <row r="198" spans="1:23" ht="24.95" customHeight="1">
      <c r="A198" s="151"/>
      <c r="B198" s="146"/>
      <c r="C198" s="1">
        <v>15</v>
      </c>
      <c r="D198" s="5" t="s">
        <v>242</v>
      </c>
      <c r="E198" s="5">
        <v>134292819.75569999</v>
      </c>
      <c r="F198" s="5">
        <v>-2278449.64</v>
      </c>
      <c r="G198" s="5">
        <v>3600335.3018999998</v>
      </c>
      <c r="H198" s="5">
        <v>3928790.9497000002</v>
      </c>
      <c r="I198" s="5">
        <v>545296.85140000004</v>
      </c>
      <c r="J198" s="5">
        <v>30031027.283300001</v>
      </c>
      <c r="K198" s="6">
        <f t="shared" si="26"/>
        <v>170119820.502</v>
      </c>
      <c r="L198" s="11"/>
      <c r="M198" s="143"/>
      <c r="N198" s="146"/>
      <c r="O198" s="12">
        <v>14</v>
      </c>
      <c r="P198" s="5" t="s">
        <v>617</v>
      </c>
      <c r="Q198" s="5">
        <v>100198118.29530001</v>
      </c>
      <c r="R198" s="5">
        <v>-5788847.5199999996</v>
      </c>
      <c r="S198" s="5">
        <v>2686270.3690999998</v>
      </c>
      <c r="T198" s="5">
        <v>2931336.6198999998</v>
      </c>
      <c r="U198" s="5">
        <v>406855.09860000003</v>
      </c>
      <c r="V198" s="5">
        <v>25327390.038400002</v>
      </c>
      <c r="W198" s="6">
        <f t="shared" si="27"/>
        <v>125761122.90130001</v>
      </c>
    </row>
    <row r="199" spans="1:23" ht="24.95" customHeight="1">
      <c r="A199" s="151"/>
      <c r="B199" s="146"/>
      <c r="C199" s="1">
        <v>16</v>
      </c>
      <c r="D199" s="5" t="s">
        <v>243</v>
      </c>
      <c r="E199" s="5">
        <v>126212212.7342</v>
      </c>
      <c r="F199" s="5">
        <v>-2139279.5699999998</v>
      </c>
      <c r="G199" s="5">
        <v>3383697.5488999998</v>
      </c>
      <c r="H199" s="5">
        <v>3692389.5115</v>
      </c>
      <c r="I199" s="5">
        <v>512485.495</v>
      </c>
      <c r="J199" s="5">
        <v>28788886.367600001</v>
      </c>
      <c r="K199" s="6">
        <f t="shared" si="26"/>
        <v>160450392.08720002</v>
      </c>
      <c r="L199" s="11"/>
      <c r="M199" s="143"/>
      <c r="N199" s="146"/>
      <c r="O199" s="12">
        <v>15</v>
      </c>
      <c r="P199" s="5" t="s">
        <v>618</v>
      </c>
      <c r="Q199" s="5">
        <v>104949326.5334</v>
      </c>
      <c r="R199" s="5">
        <v>-5788847.5199999996</v>
      </c>
      <c r="S199" s="5">
        <v>2813648.3091000002</v>
      </c>
      <c r="T199" s="5">
        <v>3070335.1453</v>
      </c>
      <c r="U199" s="5">
        <v>426147.41</v>
      </c>
      <c r="V199" s="5">
        <v>29451675.182700001</v>
      </c>
      <c r="W199" s="6">
        <f t="shared" si="27"/>
        <v>134922285.0605</v>
      </c>
    </row>
    <row r="200" spans="1:23" ht="24.95" customHeight="1">
      <c r="A200" s="151"/>
      <c r="B200" s="146"/>
      <c r="C200" s="1">
        <v>17</v>
      </c>
      <c r="D200" s="5" t="s">
        <v>244</v>
      </c>
      <c r="E200" s="5">
        <v>126709769.8795</v>
      </c>
      <c r="F200" s="5">
        <v>-2147660.84</v>
      </c>
      <c r="G200" s="5">
        <v>3397036.8514999999</v>
      </c>
      <c r="H200" s="5">
        <v>3706945.7477000002</v>
      </c>
      <c r="I200" s="5">
        <v>514505.82900000003</v>
      </c>
      <c r="J200" s="5">
        <v>30273251.715399999</v>
      </c>
      <c r="K200" s="6">
        <f t="shared" si="26"/>
        <v>162453849.18310001</v>
      </c>
      <c r="L200" s="11"/>
      <c r="M200" s="143"/>
      <c r="N200" s="146"/>
      <c r="O200" s="12">
        <v>16</v>
      </c>
      <c r="P200" s="5" t="s">
        <v>619</v>
      </c>
      <c r="Q200" s="5">
        <v>127251374.1019</v>
      </c>
      <c r="R200" s="5">
        <v>-5788847.5199999996</v>
      </c>
      <c r="S200" s="5">
        <v>3411557.0381</v>
      </c>
      <c r="T200" s="5">
        <v>3722790.5991000002</v>
      </c>
      <c r="U200" s="5">
        <v>516705.01640000002</v>
      </c>
      <c r="V200" s="5">
        <v>34193674.954499997</v>
      </c>
      <c r="W200" s="6">
        <f t="shared" si="27"/>
        <v>163307254.19</v>
      </c>
    </row>
    <row r="201" spans="1:23" ht="24.95" customHeight="1">
      <c r="A201" s="151"/>
      <c r="B201" s="147"/>
      <c r="C201" s="1">
        <v>18</v>
      </c>
      <c r="D201" s="5" t="s">
        <v>245</v>
      </c>
      <c r="E201" s="5">
        <v>139734081.26899999</v>
      </c>
      <c r="F201" s="5">
        <v>-2372129.21</v>
      </c>
      <c r="G201" s="5">
        <v>3746213.2867000001</v>
      </c>
      <c r="H201" s="5">
        <v>4087977.2637999998</v>
      </c>
      <c r="I201" s="5">
        <v>567391.12849999999</v>
      </c>
      <c r="J201" s="5">
        <v>31143530.360199999</v>
      </c>
      <c r="K201" s="6">
        <f t="shared" ref="K201:K264" si="38">E201+F201+G201+H201+I201+J201</f>
        <v>176907064.09819999</v>
      </c>
      <c r="L201" s="11"/>
      <c r="M201" s="143"/>
      <c r="N201" s="146"/>
      <c r="O201" s="12">
        <v>17</v>
      </c>
      <c r="P201" s="5" t="s">
        <v>853</v>
      </c>
      <c r="Q201" s="5">
        <v>106824987.2404</v>
      </c>
      <c r="R201" s="5">
        <v>-5788847.5199999996</v>
      </c>
      <c r="S201" s="5">
        <v>2863934.0018000002</v>
      </c>
      <c r="T201" s="5">
        <v>3125208.3605999998</v>
      </c>
      <c r="U201" s="5">
        <v>433763.54220000003</v>
      </c>
      <c r="V201" s="5">
        <v>26973984.081</v>
      </c>
      <c r="W201" s="6">
        <f t="shared" ref="W201:W264" si="39">Q201+R201+S201+T201+U201+V201</f>
        <v>134433029.706</v>
      </c>
    </row>
    <row r="202" spans="1:23" ht="24.95" customHeight="1">
      <c r="A202" s="1"/>
      <c r="B202" s="148" t="s">
        <v>820</v>
      </c>
      <c r="C202" s="149"/>
      <c r="D202" s="150"/>
      <c r="E202" s="14">
        <f t="shared" ref="E202:H202" si="40">SUM(E184:E201)</f>
        <v>2238358729.4331999</v>
      </c>
      <c r="F202" s="14">
        <f t="shared" si="40"/>
        <v>-38551266.100000001</v>
      </c>
      <c r="G202" s="14">
        <f t="shared" si="40"/>
        <v>60009477.547899999</v>
      </c>
      <c r="H202" s="14">
        <f t="shared" si="40"/>
        <v>65484093.151000008</v>
      </c>
      <c r="I202" s="14">
        <f>SUM(I184:I201)</f>
        <v>9088869.9013</v>
      </c>
      <c r="J202" s="14">
        <f t="shared" ref="J202" si="41">SUM(J184:J201)</f>
        <v>505789308.30319995</v>
      </c>
      <c r="K202" s="8">
        <f t="shared" si="38"/>
        <v>2840179212.2365999</v>
      </c>
      <c r="L202" s="11"/>
      <c r="M202" s="143"/>
      <c r="N202" s="146"/>
      <c r="O202" s="12">
        <v>18</v>
      </c>
      <c r="P202" s="5" t="s">
        <v>620</v>
      </c>
      <c r="Q202" s="5">
        <v>99282712.930199996</v>
      </c>
      <c r="R202" s="5">
        <v>-5788847.5199999996</v>
      </c>
      <c r="S202" s="5">
        <v>2661728.7275</v>
      </c>
      <c r="T202" s="5">
        <v>2904556.0644</v>
      </c>
      <c r="U202" s="5">
        <v>403138.08929999999</v>
      </c>
      <c r="V202" s="5">
        <v>28042649.735599998</v>
      </c>
      <c r="W202" s="6">
        <f t="shared" si="39"/>
        <v>127505938.02700001</v>
      </c>
    </row>
    <row r="203" spans="1:23" ht="24.95" customHeight="1">
      <c r="A203" s="151">
        <v>10</v>
      </c>
      <c r="B203" s="145" t="s">
        <v>33</v>
      </c>
      <c r="C203" s="1">
        <v>1</v>
      </c>
      <c r="D203" s="5" t="s">
        <v>246</v>
      </c>
      <c r="E203" s="5">
        <v>97850353.572300002</v>
      </c>
      <c r="F203" s="5">
        <v>0</v>
      </c>
      <c r="G203" s="5">
        <v>2623327.7618</v>
      </c>
      <c r="H203" s="5">
        <v>2862651.81</v>
      </c>
      <c r="I203" s="5">
        <v>397321.98499999999</v>
      </c>
      <c r="J203" s="5">
        <v>25699321.904100001</v>
      </c>
      <c r="K203" s="6">
        <f t="shared" si="38"/>
        <v>129432977.03320001</v>
      </c>
      <c r="L203" s="11"/>
      <c r="M203" s="143"/>
      <c r="N203" s="146"/>
      <c r="O203" s="12">
        <v>19</v>
      </c>
      <c r="P203" s="5" t="s">
        <v>854</v>
      </c>
      <c r="Q203" s="5">
        <v>94302910.348299995</v>
      </c>
      <c r="R203" s="5">
        <v>-5788847.5199999996</v>
      </c>
      <c r="S203" s="5">
        <v>2528222.267</v>
      </c>
      <c r="T203" s="5">
        <v>2758869.9186</v>
      </c>
      <c r="U203" s="5">
        <v>382917.56910000002</v>
      </c>
      <c r="V203" s="5">
        <v>24766150.103700001</v>
      </c>
      <c r="W203" s="6">
        <f t="shared" si="39"/>
        <v>118950222.6867</v>
      </c>
    </row>
    <row r="204" spans="1:23" ht="24.95" customHeight="1">
      <c r="A204" s="151"/>
      <c r="B204" s="146"/>
      <c r="C204" s="1">
        <v>2</v>
      </c>
      <c r="D204" s="5" t="s">
        <v>247</v>
      </c>
      <c r="E204" s="5">
        <v>106653002.97759999</v>
      </c>
      <c r="F204" s="5">
        <v>0</v>
      </c>
      <c r="G204" s="5">
        <v>2859323.1743999999</v>
      </c>
      <c r="H204" s="5">
        <v>3120176.8912</v>
      </c>
      <c r="I204" s="5">
        <v>433065.19900000002</v>
      </c>
      <c r="J204" s="5">
        <v>27869606.8618</v>
      </c>
      <c r="K204" s="6">
        <f t="shared" si="38"/>
        <v>140935175.104</v>
      </c>
      <c r="L204" s="11"/>
      <c r="M204" s="144"/>
      <c r="N204" s="147"/>
      <c r="O204" s="12">
        <v>20</v>
      </c>
      <c r="P204" s="5" t="s">
        <v>855</v>
      </c>
      <c r="Q204" s="5">
        <v>127905911.758</v>
      </c>
      <c r="R204" s="5">
        <v>-5788847.5199999996</v>
      </c>
      <c r="S204" s="5">
        <v>3429104.9235999999</v>
      </c>
      <c r="T204" s="5">
        <v>3741939.3639000002</v>
      </c>
      <c r="U204" s="5">
        <v>519362.77069999999</v>
      </c>
      <c r="V204" s="5">
        <v>35678765.887199998</v>
      </c>
      <c r="W204" s="6">
        <f t="shared" si="39"/>
        <v>165486237.18340001</v>
      </c>
    </row>
    <row r="205" spans="1:23" ht="24.95" customHeight="1">
      <c r="A205" s="151"/>
      <c r="B205" s="146"/>
      <c r="C205" s="1">
        <v>3</v>
      </c>
      <c r="D205" s="5" t="s">
        <v>248</v>
      </c>
      <c r="E205" s="5">
        <v>91170741.993100002</v>
      </c>
      <c r="F205" s="5">
        <v>0</v>
      </c>
      <c r="G205" s="5">
        <v>2444250.1206999999</v>
      </c>
      <c r="H205" s="5">
        <v>2667237.0621000002</v>
      </c>
      <c r="I205" s="5">
        <v>370199.37949999998</v>
      </c>
      <c r="J205" s="5">
        <v>24606893.3433</v>
      </c>
      <c r="K205" s="6">
        <f t="shared" si="38"/>
        <v>121259321.8987</v>
      </c>
      <c r="L205" s="11"/>
      <c r="M205" s="18"/>
      <c r="N205" s="148" t="s">
        <v>838</v>
      </c>
      <c r="O205" s="149"/>
      <c r="P205" s="150"/>
      <c r="Q205" s="14">
        <f t="shared" ref="Q205:V205" si="42">SUM(Q185:Q204)</f>
        <v>2326918191.0589004</v>
      </c>
      <c r="R205" s="14">
        <f t="shared" si="42"/>
        <v>-115776950.39999995</v>
      </c>
      <c r="S205" s="14">
        <f t="shared" ref="S205" si="43">SUM(S185:S204)</f>
        <v>62383720.315499999</v>
      </c>
      <c r="T205" s="14">
        <f t="shared" si="42"/>
        <v>68074936.1461</v>
      </c>
      <c r="U205" s="14">
        <f t="shared" si="42"/>
        <v>9448466.1602999996</v>
      </c>
      <c r="V205" s="14">
        <f t="shared" si="42"/>
        <v>632543082.38230002</v>
      </c>
      <c r="W205" s="6">
        <f t="shared" si="39"/>
        <v>2983591445.6630998</v>
      </c>
    </row>
    <row r="206" spans="1:23" ht="24.95" customHeight="1">
      <c r="A206" s="151"/>
      <c r="B206" s="146"/>
      <c r="C206" s="1">
        <v>4</v>
      </c>
      <c r="D206" s="5" t="s">
        <v>249</v>
      </c>
      <c r="E206" s="5">
        <v>131028841.7018</v>
      </c>
      <c r="F206" s="5">
        <v>0</v>
      </c>
      <c r="G206" s="5">
        <v>3512829.3917999999</v>
      </c>
      <c r="H206" s="5">
        <v>3833301.9468999999</v>
      </c>
      <c r="I206" s="5">
        <v>532043.44770000002</v>
      </c>
      <c r="J206" s="5">
        <v>32045469.000700001</v>
      </c>
      <c r="K206" s="6">
        <f t="shared" si="38"/>
        <v>170952485.48890001</v>
      </c>
      <c r="L206" s="11"/>
      <c r="M206" s="142">
        <v>28</v>
      </c>
      <c r="N206" s="145" t="s">
        <v>51</v>
      </c>
      <c r="O206" s="12">
        <v>1</v>
      </c>
      <c r="P206" s="5" t="s">
        <v>621</v>
      </c>
      <c r="Q206" s="5">
        <v>123291016.1288</v>
      </c>
      <c r="R206" s="5">
        <v>-2620951.4900000002</v>
      </c>
      <c r="S206" s="5">
        <v>3305381.4685999998</v>
      </c>
      <c r="T206" s="5">
        <v>3606928.7190999999</v>
      </c>
      <c r="U206" s="5">
        <v>500623.95760000002</v>
      </c>
      <c r="V206" s="5">
        <v>29486464.0832</v>
      </c>
      <c r="W206" s="6">
        <f t="shared" si="39"/>
        <v>157569462.8673</v>
      </c>
    </row>
    <row r="207" spans="1:23" ht="24.95" customHeight="1">
      <c r="A207" s="151"/>
      <c r="B207" s="146"/>
      <c r="C207" s="1">
        <v>5</v>
      </c>
      <c r="D207" s="5" t="s">
        <v>250</v>
      </c>
      <c r="E207" s="5">
        <v>119215885.5913</v>
      </c>
      <c r="F207" s="5">
        <v>0</v>
      </c>
      <c r="G207" s="5">
        <v>3196128.8938000002</v>
      </c>
      <c r="H207" s="5">
        <v>3487709.1211999999</v>
      </c>
      <c r="I207" s="5">
        <v>484076.864</v>
      </c>
      <c r="J207" s="5">
        <v>31508898.953200001</v>
      </c>
      <c r="K207" s="6">
        <f t="shared" si="38"/>
        <v>157892699.4235</v>
      </c>
      <c r="L207" s="11"/>
      <c r="M207" s="143"/>
      <c r="N207" s="146"/>
      <c r="O207" s="12">
        <v>2</v>
      </c>
      <c r="P207" s="5" t="s">
        <v>622</v>
      </c>
      <c r="Q207" s="5">
        <v>130422122.0689</v>
      </c>
      <c r="R207" s="5">
        <v>-2620951.4900000002</v>
      </c>
      <c r="S207" s="5">
        <v>3496563.4879000001</v>
      </c>
      <c r="T207" s="5">
        <v>3815552.1178000001</v>
      </c>
      <c r="U207" s="5">
        <v>529579.85869999998</v>
      </c>
      <c r="V207" s="5">
        <v>31807307.911600001</v>
      </c>
      <c r="W207" s="6">
        <f t="shared" si="39"/>
        <v>167450173.95490003</v>
      </c>
    </row>
    <row r="208" spans="1:23" ht="24.95" customHeight="1">
      <c r="A208" s="151"/>
      <c r="B208" s="146"/>
      <c r="C208" s="1">
        <v>6</v>
      </c>
      <c r="D208" s="5" t="s">
        <v>251</v>
      </c>
      <c r="E208" s="5">
        <v>122117686.79539999</v>
      </c>
      <c r="F208" s="5">
        <v>0</v>
      </c>
      <c r="G208" s="5">
        <v>3273924.9914000002</v>
      </c>
      <c r="H208" s="5">
        <v>3572602.4931999999</v>
      </c>
      <c r="I208" s="5">
        <v>495859.64630000002</v>
      </c>
      <c r="J208" s="5">
        <v>31678202.100900002</v>
      </c>
      <c r="K208" s="6">
        <f t="shared" si="38"/>
        <v>161138276.02720001</v>
      </c>
      <c r="L208" s="11"/>
      <c r="M208" s="143"/>
      <c r="N208" s="146"/>
      <c r="O208" s="12">
        <v>3</v>
      </c>
      <c r="P208" s="5" t="s">
        <v>623</v>
      </c>
      <c r="Q208" s="5">
        <v>132780455.47669999</v>
      </c>
      <c r="R208" s="5">
        <v>-2620951.4900000002</v>
      </c>
      <c r="S208" s="5">
        <v>3559789.4372</v>
      </c>
      <c r="T208" s="5">
        <v>3884546.1189000001</v>
      </c>
      <c r="U208" s="5">
        <v>539155.88659999997</v>
      </c>
      <c r="V208" s="5">
        <v>32756252.054699998</v>
      </c>
      <c r="W208" s="6">
        <f t="shared" si="39"/>
        <v>170899247.48409995</v>
      </c>
    </row>
    <row r="209" spans="1:23" ht="24.95" customHeight="1">
      <c r="A209" s="151"/>
      <c r="B209" s="146"/>
      <c r="C209" s="1">
        <v>7</v>
      </c>
      <c r="D209" s="5" t="s">
        <v>252</v>
      </c>
      <c r="E209" s="5">
        <v>129467281.5932</v>
      </c>
      <c r="F209" s="5">
        <v>0</v>
      </c>
      <c r="G209" s="5">
        <v>3470964.6071000001</v>
      </c>
      <c r="H209" s="5">
        <v>3787617.8720999998</v>
      </c>
      <c r="I209" s="5">
        <v>525702.72290000005</v>
      </c>
      <c r="J209" s="5">
        <v>30472824.1545</v>
      </c>
      <c r="K209" s="6">
        <f t="shared" si="38"/>
        <v>167724390.94980001</v>
      </c>
      <c r="L209" s="11"/>
      <c r="M209" s="143"/>
      <c r="N209" s="146"/>
      <c r="O209" s="12">
        <v>4</v>
      </c>
      <c r="P209" s="5" t="s">
        <v>856</v>
      </c>
      <c r="Q209" s="5">
        <v>98485542.024399996</v>
      </c>
      <c r="R209" s="5">
        <v>-2620951.4900000002</v>
      </c>
      <c r="S209" s="5">
        <v>2640356.9031000002</v>
      </c>
      <c r="T209" s="5">
        <v>2881234.5060000001</v>
      </c>
      <c r="U209" s="5">
        <v>399901.17170000001</v>
      </c>
      <c r="V209" s="5">
        <v>23864208.874000002</v>
      </c>
      <c r="W209" s="6">
        <f t="shared" si="39"/>
        <v>125650291.9892</v>
      </c>
    </row>
    <row r="210" spans="1:23" ht="24.95" customHeight="1">
      <c r="A210" s="151"/>
      <c r="B210" s="146"/>
      <c r="C210" s="1">
        <v>8</v>
      </c>
      <c r="D210" s="5" t="s">
        <v>253</v>
      </c>
      <c r="E210" s="5">
        <v>121765872.41949999</v>
      </c>
      <c r="F210" s="5">
        <v>0</v>
      </c>
      <c r="G210" s="5">
        <v>3264492.9926</v>
      </c>
      <c r="H210" s="5">
        <v>3562310.0208999999</v>
      </c>
      <c r="I210" s="5">
        <v>494431.1018</v>
      </c>
      <c r="J210" s="5">
        <v>29199241.2256</v>
      </c>
      <c r="K210" s="6">
        <f t="shared" si="38"/>
        <v>158286347.76039997</v>
      </c>
      <c r="L210" s="11"/>
      <c r="M210" s="143"/>
      <c r="N210" s="146"/>
      <c r="O210" s="12">
        <v>5</v>
      </c>
      <c r="P210" s="5" t="s">
        <v>624</v>
      </c>
      <c r="Q210" s="5">
        <v>103200929.1117</v>
      </c>
      <c r="R210" s="5">
        <v>-2620951.4900000002</v>
      </c>
      <c r="S210" s="5">
        <v>2766774.4929</v>
      </c>
      <c r="T210" s="5">
        <v>3019185.0691</v>
      </c>
      <c r="U210" s="5">
        <v>419048.03110000002</v>
      </c>
      <c r="V210" s="5">
        <v>26836748.890299998</v>
      </c>
      <c r="W210" s="6">
        <f t="shared" si="39"/>
        <v>133621734.10510001</v>
      </c>
    </row>
    <row r="211" spans="1:23" ht="24.95" customHeight="1">
      <c r="A211" s="151"/>
      <c r="B211" s="146"/>
      <c r="C211" s="1">
        <v>9</v>
      </c>
      <c r="D211" s="5" t="s">
        <v>254</v>
      </c>
      <c r="E211" s="5">
        <v>114572712.57520001</v>
      </c>
      <c r="F211" s="5">
        <v>0</v>
      </c>
      <c r="G211" s="5">
        <v>3071647.3336</v>
      </c>
      <c r="H211" s="5">
        <v>3351871.21</v>
      </c>
      <c r="I211" s="5">
        <v>465223.2304</v>
      </c>
      <c r="J211" s="5">
        <v>28084319.532400001</v>
      </c>
      <c r="K211" s="6">
        <f t="shared" si="38"/>
        <v>149545773.88159999</v>
      </c>
      <c r="L211" s="11"/>
      <c r="M211" s="143"/>
      <c r="N211" s="146"/>
      <c r="O211" s="12">
        <v>6</v>
      </c>
      <c r="P211" s="5" t="s">
        <v>625</v>
      </c>
      <c r="Q211" s="5">
        <v>158595559.04499999</v>
      </c>
      <c r="R211" s="5">
        <v>-2620951.4900000002</v>
      </c>
      <c r="S211" s="5">
        <v>4251881.7536000004</v>
      </c>
      <c r="T211" s="5">
        <v>4639777.4517999999</v>
      </c>
      <c r="U211" s="5">
        <v>643978.27930000005</v>
      </c>
      <c r="V211" s="5">
        <v>40237334.895199999</v>
      </c>
      <c r="W211" s="6">
        <f t="shared" si="39"/>
        <v>205747579.93489999</v>
      </c>
    </row>
    <row r="212" spans="1:23" ht="24.95" customHeight="1">
      <c r="A212" s="151"/>
      <c r="B212" s="146"/>
      <c r="C212" s="1">
        <v>10</v>
      </c>
      <c r="D212" s="5" t="s">
        <v>255</v>
      </c>
      <c r="E212" s="5">
        <v>128117864.78</v>
      </c>
      <c r="F212" s="5">
        <v>0</v>
      </c>
      <c r="G212" s="5">
        <v>3434787.2969999998</v>
      </c>
      <c r="H212" s="5">
        <v>3748140.1356000002</v>
      </c>
      <c r="I212" s="5">
        <v>520223.40730000002</v>
      </c>
      <c r="J212" s="5">
        <v>33136627.787900001</v>
      </c>
      <c r="K212" s="6">
        <f t="shared" si="38"/>
        <v>168957643.40779999</v>
      </c>
      <c r="L212" s="11"/>
      <c r="M212" s="143"/>
      <c r="N212" s="146"/>
      <c r="O212" s="12">
        <v>7</v>
      </c>
      <c r="P212" s="5" t="s">
        <v>626</v>
      </c>
      <c r="Q212" s="5">
        <v>111695929.4034</v>
      </c>
      <c r="R212" s="5">
        <v>-2620951.4900000002</v>
      </c>
      <c r="S212" s="5">
        <v>2994521.9591000001</v>
      </c>
      <c r="T212" s="5">
        <v>3267709.7507000002</v>
      </c>
      <c r="U212" s="5">
        <v>453542.03399999999</v>
      </c>
      <c r="V212" s="5">
        <v>26681776.044799998</v>
      </c>
      <c r="W212" s="6">
        <f t="shared" si="39"/>
        <v>142472527.70199999</v>
      </c>
    </row>
    <row r="213" spans="1:23" ht="24.95" customHeight="1">
      <c r="A213" s="151"/>
      <c r="B213" s="146"/>
      <c r="C213" s="1">
        <v>11</v>
      </c>
      <c r="D213" s="5" t="s">
        <v>256</v>
      </c>
      <c r="E213" s="5">
        <v>107658493.7528</v>
      </c>
      <c r="F213" s="5">
        <v>0</v>
      </c>
      <c r="G213" s="5">
        <v>2886279.9687999999</v>
      </c>
      <c r="H213" s="5">
        <v>3149592.932</v>
      </c>
      <c r="I213" s="5">
        <v>437148.00069999998</v>
      </c>
      <c r="J213" s="5">
        <v>25606205.172800001</v>
      </c>
      <c r="K213" s="6">
        <f t="shared" si="38"/>
        <v>139737719.82709998</v>
      </c>
      <c r="L213" s="11"/>
      <c r="M213" s="143"/>
      <c r="N213" s="146"/>
      <c r="O213" s="12">
        <v>8</v>
      </c>
      <c r="P213" s="5" t="s">
        <v>627</v>
      </c>
      <c r="Q213" s="5">
        <v>112534160.4288</v>
      </c>
      <c r="R213" s="5">
        <v>-2620951.4900000002</v>
      </c>
      <c r="S213" s="5">
        <v>3016994.5883999998</v>
      </c>
      <c r="T213" s="5">
        <v>3292232.5395</v>
      </c>
      <c r="U213" s="5">
        <v>456945.6764</v>
      </c>
      <c r="V213" s="5">
        <v>29541971.329500001</v>
      </c>
      <c r="W213" s="6">
        <f t="shared" si="39"/>
        <v>146221353.07260001</v>
      </c>
    </row>
    <row r="214" spans="1:23" ht="24.95" customHeight="1">
      <c r="A214" s="151"/>
      <c r="B214" s="146"/>
      <c r="C214" s="1">
        <v>12</v>
      </c>
      <c r="D214" s="5" t="s">
        <v>257</v>
      </c>
      <c r="E214" s="5">
        <v>111033454.5503</v>
      </c>
      <c r="F214" s="5">
        <v>0</v>
      </c>
      <c r="G214" s="5">
        <v>2976761.2806000002</v>
      </c>
      <c r="H214" s="5">
        <v>3248328.7799</v>
      </c>
      <c r="I214" s="5">
        <v>450852.05060000002</v>
      </c>
      <c r="J214" s="5">
        <v>28396925.7016</v>
      </c>
      <c r="K214" s="6">
        <f t="shared" si="38"/>
        <v>146106322.36300001</v>
      </c>
      <c r="L214" s="11"/>
      <c r="M214" s="143"/>
      <c r="N214" s="146"/>
      <c r="O214" s="12">
        <v>9</v>
      </c>
      <c r="P214" s="5" t="s">
        <v>857</v>
      </c>
      <c r="Q214" s="5">
        <v>135293539.6261</v>
      </c>
      <c r="R214" s="5">
        <v>-2620951.4900000002</v>
      </c>
      <c r="S214" s="5">
        <v>3627164.1904000002</v>
      </c>
      <c r="T214" s="5">
        <v>3958067.4156999998</v>
      </c>
      <c r="U214" s="5">
        <v>549360.28079999995</v>
      </c>
      <c r="V214" s="5">
        <v>33002890.4617</v>
      </c>
      <c r="W214" s="6">
        <f t="shared" si="39"/>
        <v>173810070.48469999</v>
      </c>
    </row>
    <row r="215" spans="1:23" ht="24.95" customHeight="1">
      <c r="A215" s="151"/>
      <c r="B215" s="146"/>
      <c r="C215" s="1">
        <v>13</v>
      </c>
      <c r="D215" s="5" t="s">
        <v>258</v>
      </c>
      <c r="E215" s="5">
        <v>101704248.15530001</v>
      </c>
      <c r="F215" s="5">
        <v>0</v>
      </c>
      <c r="G215" s="5">
        <v>2726649.0915999999</v>
      </c>
      <c r="H215" s="5">
        <v>2975399.0603</v>
      </c>
      <c r="I215" s="5">
        <v>412970.74849999999</v>
      </c>
      <c r="J215" s="5">
        <v>27230185.152100001</v>
      </c>
      <c r="K215" s="6">
        <f t="shared" si="38"/>
        <v>135049452.20780003</v>
      </c>
      <c r="L215" s="11"/>
      <c r="M215" s="143"/>
      <c r="N215" s="146"/>
      <c r="O215" s="12">
        <v>10</v>
      </c>
      <c r="P215" s="5" t="s">
        <v>858</v>
      </c>
      <c r="Q215" s="5">
        <v>146810093.18450001</v>
      </c>
      <c r="R215" s="5">
        <v>-2620951.4900000002</v>
      </c>
      <c r="S215" s="5">
        <v>3935918.2577999998</v>
      </c>
      <c r="T215" s="5">
        <v>4294988.8645000001</v>
      </c>
      <c r="U215" s="5">
        <v>596123.31999999995</v>
      </c>
      <c r="V215" s="5">
        <v>36452442.096799999</v>
      </c>
      <c r="W215" s="6">
        <f t="shared" si="39"/>
        <v>189468614.23359999</v>
      </c>
    </row>
    <row r="216" spans="1:23" ht="24.95" customHeight="1">
      <c r="A216" s="151"/>
      <c r="B216" s="146"/>
      <c r="C216" s="1">
        <v>14</v>
      </c>
      <c r="D216" s="5" t="s">
        <v>259</v>
      </c>
      <c r="E216" s="5">
        <v>99605586.089699998</v>
      </c>
      <c r="F216" s="5">
        <v>0</v>
      </c>
      <c r="G216" s="5">
        <v>2670384.8242000001</v>
      </c>
      <c r="H216" s="5">
        <v>2914001.8497000001</v>
      </c>
      <c r="I216" s="5">
        <v>404449.11780000001</v>
      </c>
      <c r="J216" s="5">
        <v>26340557.576099999</v>
      </c>
      <c r="K216" s="6">
        <f t="shared" si="38"/>
        <v>131934979.45750001</v>
      </c>
      <c r="L216" s="11"/>
      <c r="M216" s="143"/>
      <c r="N216" s="146"/>
      <c r="O216" s="12">
        <v>11</v>
      </c>
      <c r="P216" s="5" t="s">
        <v>859</v>
      </c>
      <c r="Q216" s="5">
        <v>112331636.6477</v>
      </c>
      <c r="R216" s="5">
        <v>-2620951.4900000002</v>
      </c>
      <c r="S216" s="5">
        <v>3011565.0090999999</v>
      </c>
      <c r="T216" s="5">
        <v>3286307.6241000001</v>
      </c>
      <c r="U216" s="5">
        <v>456123.3273</v>
      </c>
      <c r="V216" s="5">
        <v>28251095.293400001</v>
      </c>
      <c r="W216" s="6">
        <f t="shared" si="39"/>
        <v>144715776.41159999</v>
      </c>
    </row>
    <row r="217" spans="1:23" ht="24.95" customHeight="1">
      <c r="A217" s="151"/>
      <c r="B217" s="146"/>
      <c r="C217" s="1">
        <v>15</v>
      </c>
      <c r="D217" s="5" t="s">
        <v>260</v>
      </c>
      <c r="E217" s="5">
        <v>108083549.5114</v>
      </c>
      <c r="F217" s="5">
        <v>0</v>
      </c>
      <c r="G217" s="5">
        <v>2897675.5389999999</v>
      </c>
      <c r="H217" s="5">
        <v>3162028.1107000001</v>
      </c>
      <c r="I217" s="5">
        <v>438873.9424</v>
      </c>
      <c r="J217" s="5">
        <v>28413735.0856</v>
      </c>
      <c r="K217" s="6">
        <f t="shared" si="38"/>
        <v>142995862.1891</v>
      </c>
      <c r="L217" s="11"/>
      <c r="M217" s="143"/>
      <c r="N217" s="146"/>
      <c r="O217" s="12">
        <v>12</v>
      </c>
      <c r="P217" s="5" t="s">
        <v>860</v>
      </c>
      <c r="Q217" s="5">
        <v>116270607.08220001</v>
      </c>
      <c r="R217" s="5">
        <v>-2620951.4900000002</v>
      </c>
      <c r="S217" s="5">
        <v>3117167.1875</v>
      </c>
      <c r="T217" s="5">
        <v>3401543.8029999998</v>
      </c>
      <c r="U217" s="5">
        <v>472117.54190000001</v>
      </c>
      <c r="V217" s="5">
        <v>29332942.407499999</v>
      </c>
      <c r="W217" s="6">
        <f t="shared" si="39"/>
        <v>149973426.53210002</v>
      </c>
    </row>
    <row r="218" spans="1:23" ht="24.95" customHeight="1">
      <c r="A218" s="151"/>
      <c r="B218" s="146"/>
      <c r="C218" s="1">
        <v>16</v>
      </c>
      <c r="D218" s="5" t="s">
        <v>261</v>
      </c>
      <c r="E218" s="5">
        <v>89259998.729499996</v>
      </c>
      <c r="F218" s="5">
        <v>0</v>
      </c>
      <c r="G218" s="5">
        <v>2393023.8791999999</v>
      </c>
      <c r="H218" s="5">
        <v>2611337.4923</v>
      </c>
      <c r="I218" s="5">
        <v>362440.79430000001</v>
      </c>
      <c r="J218" s="5">
        <v>23461859.8759</v>
      </c>
      <c r="K218" s="6">
        <f t="shared" si="38"/>
        <v>118088660.7712</v>
      </c>
      <c r="L218" s="11"/>
      <c r="M218" s="143"/>
      <c r="N218" s="146"/>
      <c r="O218" s="12">
        <v>13</v>
      </c>
      <c r="P218" s="5" t="s">
        <v>861</v>
      </c>
      <c r="Q218" s="5">
        <v>108052180.9972</v>
      </c>
      <c r="R218" s="5">
        <v>-2620951.4900000002</v>
      </c>
      <c r="S218" s="5">
        <v>2896834.5619999999</v>
      </c>
      <c r="T218" s="5">
        <v>3161110.4120999998</v>
      </c>
      <c r="U218" s="5">
        <v>438746.57030000002</v>
      </c>
      <c r="V218" s="5">
        <v>27657808.691399999</v>
      </c>
      <c r="W218" s="6">
        <f t="shared" si="39"/>
        <v>139585729.743</v>
      </c>
    </row>
    <row r="219" spans="1:23" ht="24.95" customHeight="1">
      <c r="A219" s="151"/>
      <c r="B219" s="146"/>
      <c r="C219" s="1">
        <v>17</v>
      </c>
      <c r="D219" s="5" t="s">
        <v>262</v>
      </c>
      <c r="E219" s="5">
        <v>112429868.8848</v>
      </c>
      <c r="F219" s="5">
        <v>0</v>
      </c>
      <c r="G219" s="5">
        <v>3014198.5750000002</v>
      </c>
      <c r="H219" s="5">
        <v>3289181.4481000002</v>
      </c>
      <c r="I219" s="5">
        <v>456522.19990000001</v>
      </c>
      <c r="J219" s="5">
        <v>29761206.745299999</v>
      </c>
      <c r="K219" s="6">
        <f t="shared" si="38"/>
        <v>148950977.8531</v>
      </c>
      <c r="L219" s="11"/>
      <c r="M219" s="143"/>
      <c r="N219" s="146"/>
      <c r="O219" s="12">
        <v>14</v>
      </c>
      <c r="P219" s="5" t="s">
        <v>628</v>
      </c>
      <c r="Q219" s="5">
        <v>135133997.1153</v>
      </c>
      <c r="R219" s="5">
        <v>-2620951.4900000002</v>
      </c>
      <c r="S219" s="5">
        <v>3622886.9212000002</v>
      </c>
      <c r="T219" s="5">
        <v>3953399.9347999999</v>
      </c>
      <c r="U219" s="5">
        <v>548712.45739999996</v>
      </c>
      <c r="V219" s="5">
        <v>32808554.634199999</v>
      </c>
      <c r="W219" s="6">
        <f t="shared" si="39"/>
        <v>173446599.5729</v>
      </c>
    </row>
    <row r="220" spans="1:23" ht="24.95" customHeight="1">
      <c r="A220" s="151"/>
      <c r="B220" s="146"/>
      <c r="C220" s="1">
        <v>18</v>
      </c>
      <c r="D220" s="5" t="s">
        <v>263</v>
      </c>
      <c r="E220" s="5">
        <v>118208363.20119999</v>
      </c>
      <c r="F220" s="5">
        <v>0</v>
      </c>
      <c r="G220" s="5">
        <v>3169117.6326000001</v>
      </c>
      <c r="H220" s="5">
        <v>3458233.6447000001</v>
      </c>
      <c r="I220" s="5">
        <v>479985.81290000002</v>
      </c>
      <c r="J220" s="5">
        <v>28036309.9969</v>
      </c>
      <c r="K220" s="6">
        <f t="shared" si="38"/>
        <v>153352010.28830001</v>
      </c>
      <c r="L220" s="11"/>
      <c r="M220" s="143"/>
      <c r="N220" s="146"/>
      <c r="O220" s="12">
        <v>15</v>
      </c>
      <c r="P220" s="5" t="s">
        <v>629</v>
      </c>
      <c r="Q220" s="5">
        <v>89684175.375100002</v>
      </c>
      <c r="R220" s="5">
        <v>-2620951.4900000002</v>
      </c>
      <c r="S220" s="5">
        <v>2404395.8807000001</v>
      </c>
      <c r="T220" s="5">
        <v>2623746.9523</v>
      </c>
      <c r="U220" s="5">
        <v>364163.16629999998</v>
      </c>
      <c r="V220" s="5">
        <v>23400560.110800002</v>
      </c>
      <c r="W220" s="6">
        <f t="shared" si="39"/>
        <v>115856089.99520001</v>
      </c>
    </row>
    <row r="221" spans="1:23" ht="24.95" customHeight="1">
      <c r="A221" s="151"/>
      <c r="B221" s="146"/>
      <c r="C221" s="1">
        <v>19</v>
      </c>
      <c r="D221" s="5" t="s">
        <v>264</v>
      </c>
      <c r="E221" s="5">
        <v>154376681.72240001</v>
      </c>
      <c r="F221" s="5">
        <v>0</v>
      </c>
      <c r="G221" s="5">
        <v>4138775.3865999999</v>
      </c>
      <c r="H221" s="5">
        <v>4516352.4833000004</v>
      </c>
      <c r="I221" s="5">
        <v>626847.50100000005</v>
      </c>
      <c r="J221" s="5">
        <v>38779017.978600003</v>
      </c>
      <c r="K221" s="6">
        <f t="shared" si="38"/>
        <v>202437675.07189998</v>
      </c>
      <c r="L221" s="11"/>
      <c r="M221" s="143"/>
      <c r="N221" s="146"/>
      <c r="O221" s="12">
        <v>16</v>
      </c>
      <c r="P221" s="5" t="s">
        <v>630</v>
      </c>
      <c r="Q221" s="5">
        <v>148223530.92030001</v>
      </c>
      <c r="R221" s="5">
        <v>-2620951.4900000002</v>
      </c>
      <c r="S221" s="5">
        <v>3973811.9426000002</v>
      </c>
      <c r="T221" s="5">
        <v>4336339.5591000002</v>
      </c>
      <c r="U221" s="5">
        <v>601862.59299999999</v>
      </c>
      <c r="V221" s="5">
        <v>36032630.755800001</v>
      </c>
      <c r="W221" s="6">
        <f t="shared" si="39"/>
        <v>190547224.28080001</v>
      </c>
    </row>
    <row r="222" spans="1:23" ht="24.95" customHeight="1">
      <c r="A222" s="151"/>
      <c r="B222" s="146"/>
      <c r="C222" s="1">
        <v>20</v>
      </c>
      <c r="D222" s="5" t="s">
        <v>265</v>
      </c>
      <c r="E222" s="5">
        <v>122376781.0864</v>
      </c>
      <c r="F222" s="5">
        <v>0</v>
      </c>
      <c r="G222" s="5">
        <v>3280871.2028000001</v>
      </c>
      <c r="H222" s="5">
        <v>3580182.4018999999</v>
      </c>
      <c r="I222" s="5">
        <v>496911.70039999997</v>
      </c>
      <c r="J222" s="5">
        <v>32281888.753400002</v>
      </c>
      <c r="K222" s="6">
        <f t="shared" si="38"/>
        <v>162016635.14489999</v>
      </c>
      <c r="L222" s="11"/>
      <c r="M222" s="143"/>
      <c r="N222" s="146"/>
      <c r="O222" s="12">
        <v>17</v>
      </c>
      <c r="P222" s="5" t="s">
        <v>631</v>
      </c>
      <c r="Q222" s="5">
        <v>119427953.9972</v>
      </c>
      <c r="R222" s="5">
        <v>-2620951.4900000002</v>
      </c>
      <c r="S222" s="5">
        <v>3201814.3605999998</v>
      </c>
      <c r="T222" s="5">
        <v>3493913.2684999998</v>
      </c>
      <c r="U222" s="5">
        <v>484937.96909999999</v>
      </c>
      <c r="V222" s="5">
        <v>27641785.357799999</v>
      </c>
      <c r="W222" s="6">
        <f t="shared" si="39"/>
        <v>151629453.4632</v>
      </c>
    </row>
    <row r="223" spans="1:23" ht="24.95" customHeight="1">
      <c r="A223" s="151"/>
      <c r="B223" s="146"/>
      <c r="C223" s="1">
        <v>21</v>
      </c>
      <c r="D223" s="5" t="s">
        <v>266</v>
      </c>
      <c r="E223" s="5">
        <v>97055654.984899998</v>
      </c>
      <c r="F223" s="5">
        <v>0</v>
      </c>
      <c r="G223" s="5">
        <v>2602022.2193</v>
      </c>
      <c r="H223" s="5">
        <v>2839402.5802000002</v>
      </c>
      <c r="I223" s="5">
        <v>394095.10629999998</v>
      </c>
      <c r="J223" s="5">
        <v>26647359.066</v>
      </c>
      <c r="K223" s="6">
        <f t="shared" si="38"/>
        <v>129538533.9567</v>
      </c>
      <c r="L223" s="11"/>
      <c r="M223" s="144"/>
      <c r="N223" s="147"/>
      <c r="O223" s="12">
        <v>18</v>
      </c>
      <c r="P223" s="5" t="s">
        <v>632</v>
      </c>
      <c r="Q223" s="5">
        <v>140120631.7306</v>
      </c>
      <c r="R223" s="5">
        <v>-2620951.4900000002</v>
      </c>
      <c r="S223" s="5">
        <v>3756576.5457000001</v>
      </c>
      <c r="T223" s="5">
        <v>4099285.9545</v>
      </c>
      <c r="U223" s="5">
        <v>568960.71909999999</v>
      </c>
      <c r="V223" s="5">
        <v>32115318.7097</v>
      </c>
      <c r="W223" s="6">
        <f t="shared" si="39"/>
        <v>178039822.16959998</v>
      </c>
    </row>
    <row r="224" spans="1:23" ht="24.95" customHeight="1">
      <c r="A224" s="151"/>
      <c r="B224" s="146"/>
      <c r="C224" s="1">
        <v>22</v>
      </c>
      <c r="D224" s="5" t="s">
        <v>267</v>
      </c>
      <c r="E224" s="5">
        <v>114039102.28640001</v>
      </c>
      <c r="F224" s="5">
        <v>0</v>
      </c>
      <c r="G224" s="5">
        <v>3057341.4611</v>
      </c>
      <c r="H224" s="5">
        <v>3336260.2244000002</v>
      </c>
      <c r="I224" s="5">
        <v>463056.5024</v>
      </c>
      <c r="J224" s="5">
        <v>30945361.332899999</v>
      </c>
      <c r="K224" s="6">
        <f t="shared" si="38"/>
        <v>151841121.80719998</v>
      </c>
      <c r="L224" s="11"/>
      <c r="M224" s="18"/>
      <c r="N224" s="148" t="s">
        <v>839</v>
      </c>
      <c r="O224" s="149"/>
      <c r="P224" s="150"/>
      <c r="Q224" s="14">
        <f t="shared" ref="Q224:R224" si="44">SUM(Q206:Q223)</f>
        <v>2222354060.3638997</v>
      </c>
      <c r="R224" s="14">
        <f t="shared" si="44"/>
        <v>-47177126.820000023</v>
      </c>
      <c r="S224" s="14">
        <f>SUM(S206:S223)</f>
        <v>59580398.948399998</v>
      </c>
      <c r="T224" s="14">
        <f>SUM(T206:T223)</f>
        <v>65015870.061499998</v>
      </c>
      <c r="U224" s="14">
        <f>SUM(U206:U223)</f>
        <v>9023882.8405999988</v>
      </c>
      <c r="V224" s="14">
        <f t="shared" ref="V224" si="45">SUM(V206:V223)</f>
        <v>547908092.60239995</v>
      </c>
      <c r="W224" s="8">
        <f t="shared" si="39"/>
        <v>2856705177.9967995</v>
      </c>
    </row>
    <row r="225" spans="1:23" ht="24.95" customHeight="1">
      <c r="A225" s="151"/>
      <c r="B225" s="146"/>
      <c r="C225" s="1">
        <v>23</v>
      </c>
      <c r="D225" s="5" t="s">
        <v>268</v>
      </c>
      <c r="E225" s="5">
        <v>141717813.53380001</v>
      </c>
      <c r="F225" s="5">
        <v>0</v>
      </c>
      <c r="G225" s="5">
        <v>3799396.3333999999</v>
      </c>
      <c r="H225" s="5">
        <v>4146012.1564000002</v>
      </c>
      <c r="I225" s="5">
        <v>575446.08600000001</v>
      </c>
      <c r="J225" s="5">
        <v>37714161.644699998</v>
      </c>
      <c r="K225" s="6">
        <f t="shared" si="38"/>
        <v>187952829.7543</v>
      </c>
      <c r="L225" s="11"/>
      <c r="M225" s="142">
        <v>29</v>
      </c>
      <c r="N225" s="145" t="s">
        <v>52</v>
      </c>
      <c r="O225" s="12">
        <v>1</v>
      </c>
      <c r="P225" s="5" t="s">
        <v>633</v>
      </c>
      <c r="Q225" s="5">
        <v>87568840.479300007</v>
      </c>
      <c r="R225" s="5">
        <v>-2734288.18</v>
      </c>
      <c r="S225" s="5">
        <v>2347684.6216000002</v>
      </c>
      <c r="T225" s="5">
        <v>2561861.9712999999</v>
      </c>
      <c r="U225" s="5">
        <v>355573.83539999998</v>
      </c>
      <c r="V225" s="5">
        <v>22957845.463399999</v>
      </c>
      <c r="W225" s="6">
        <f t="shared" si="39"/>
        <v>113057518.19100001</v>
      </c>
    </row>
    <row r="226" spans="1:23" ht="24.95" customHeight="1">
      <c r="A226" s="151"/>
      <c r="B226" s="146"/>
      <c r="C226" s="1">
        <v>24</v>
      </c>
      <c r="D226" s="5" t="s">
        <v>269</v>
      </c>
      <c r="E226" s="5">
        <v>116625455.79539999</v>
      </c>
      <c r="F226" s="5">
        <v>0</v>
      </c>
      <c r="G226" s="5">
        <v>3126680.5356000001</v>
      </c>
      <c r="H226" s="5">
        <v>3411925.0460999999</v>
      </c>
      <c r="I226" s="5">
        <v>473558.40730000002</v>
      </c>
      <c r="J226" s="5">
        <v>27669829.147500001</v>
      </c>
      <c r="K226" s="6">
        <f t="shared" si="38"/>
        <v>151307448.93189999</v>
      </c>
      <c r="L226" s="11"/>
      <c r="M226" s="143"/>
      <c r="N226" s="146"/>
      <c r="O226" s="12">
        <v>2</v>
      </c>
      <c r="P226" s="5" t="s">
        <v>634</v>
      </c>
      <c r="Q226" s="5">
        <v>87814483.195800006</v>
      </c>
      <c r="R226" s="5">
        <v>-2734288.18</v>
      </c>
      <c r="S226" s="5">
        <v>2354270.2017999999</v>
      </c>
      <c r="T226" s="5">
        <v>2569048.3487</v>
      </c>
      <c r="U226" s="5">
        <v>356571.26929999999</v>
      </c>
      <c r="V226" s="5">
        <v>22501089.756999999</v>
      </c>
      <c r="W226" s="6">
        <f t="shared" si="39"/>
        <v>112861174.5926</v>
      </c>
    </row>
    <row r="227" spans="1:23" ht="24.95" customHeight="1">
      <c r="A227" s="151"/>
      <c r="B227" s="147"/>
      <c r="C227" s="1">
        <v>25</v>
      </c>
      <c r="D227" s="5" t="s">
        <v>270</v>
      </c>
      <c r="E227" s="5">
        <v>112000385.67550001</v>
      </c>
      <c r="F227" s="5">
        <v>0</v>
      </c>
      <c r="G227" s="5">
        <v>3002684.3067000001</v>
      </c>
      <c r="H227" s="5">
        <v>3276616.7425000002</v>
      </c>
      <c r="I227" s="5">
        <v>454778.2806</v>
      </c>
      <c r="J227" s="5">
        <v>26423092.860599998</v>
      </c>
      <c r="K227" s="6">
        <f t="shared" si="38"/>
        <v>145157557.86590001</v>
      </c>
      <c r="L227" s="11"/>
      <c r="M227" s="143"/>
      <c r="N227" s="146"/>
      <c r="O227" s="12">
        <v>3</v>
      </c>
      <c r="P227" s="5" t="s">
        <v>862</v>
      </c>
      <c r="Q227" s="5">
        <v>109402095.51459999</v>
      </c>
      <c r="R227" s="5">
        <v>-2734288.18</v>
      </c>
      <c r="S227" s="5">
        <v>2933025.2154000001</v>
      </c>
      <c r="T227" s="5">
        <v>3200602.7091999999</v>
      </c>
      <c r="U227" s="5">
        <v>444227.9068</v>
      </c>
      <c r="V227" s="5">
        <v>27444076.5513</v>
      </c>
      <c r="W227" s="6">
        <f t="shared" si="39"/>
        <v>140689739.71729997</v>
      </c>
    </row>
    <row r="228" spans="1:23" ht="24.95" customHeight="1">
      <c r="A228" s="1"/>
      <c r="B228" s="148" t="s">
        <v>821</v>
      </c>
      <c r="C228" s="149"/>
      <c r="D228" s="150"/>
      <c r="E228" s="14">
        <f t="shared" ref="E228:H228" si="46">SUM(E203:E227)</f>
        <v>2868135681.9591999</v>
      </c>
      <c r="F228" s="14">
        <f t="shared" si="46"/>
        <v>0</v>
      </c>
      <c r="G228" s="14">
        <f t="shared" si="46"/>
        <v>76893538.800700009</v>
      </c>
      <c r="H228" s="14">
        <f t="shared" si="46"/>
        <v>83908473.515699998</v>
      </c>
      <c r="I228" s="14">
        <f>SUM(I203:I227)</f>
        <v>11646083.234999999</v>
      </c>
      <c r="J228" s="14">
        <f t="shared" ref="J228" si="47">SUM(J203:J227)</f>
        <v>732009100.95440018</v>
      </c>
      <c r="K228" s="8">
        <f t="shared" si="38"/>
        <v>3772592878.4650002</v>
      </c>
      <c r="L228" s="11"/>
      <c r="M228" s="143"/>
      <c r="N228" s="146"/>
      <c r="O228" s="12">
        <v>4</v>
      </c>
      <c r="P228" s="5" t="s">
        <v>863</v>
      </c>
      <c r="Q228" s="5">
        <v>96709034.295900002</v>
      </c>
      <c r="R228" s="5">
        <v>-2734288.18</v>
      </c>
      <c r="S228" s="5">
        <v>2592729.4611</v>
      </c>
      <c r="T228" s="5">
        <v>2829262.0512999999</v>
      </c>
      <c r="U228" s="5">
        <v>392687.6508</v>
      </c>
      <c r="V228" s="5">
        <v>22936622.104499999</v>
      </c>
      <c r="W228" s="6">
        <f t="shared" si="39"/>
        <v>122726047.3836</v>
      </c>
    </row>
    <row r="229" spans="1:23" ht="24.95" customHeight="1">
      <c r="A229" s="151">
        <v>11</v>
      </c>
      <c r="B229" s="145" t="s">
        <v>34</v>
      </c>
      <c r="C229" s="1">
        <v>1</v>
      </c>
      <c r="D229" s="5" t="s">
        <v>271</v>
      </c>
      <c r="E229" s="5">
        <v>127183938.80689999</v>
      </c>
      <c r="F229" s="5">
        <v>-3638118.6581000001</v>
      </c>
      <c r="G229" s="5">
        <v>3409749.1255000001</v>
      </c>
      <c r="H229" s="5">
        <v>3720817.7522</v>
      </c>
      <c r="I229" s="5">
        <v>516431.1949</v>
      </c>
      <c r="J229" s="5">
        <v>28688341.317000002</v>
      </c>
      <c r="K229" s="6">
        <f t="shared" si="38"/>
        <v>159881159.53839999</v>
      </c>
      <c r="L229" s="11"/>
      <c r="M229" s="143"/>
      <c r="N229" s="146"/>
      <c r="O229" s="12">
        <v>5</v>
      </c>
      <c r="P229" s="5" t="s">
        <v>864</v>
      </c>
      <c r="Q229" s="5">
        <v>91517090.290999994</v>
      </c>
      <c r="R229" s="5">
        <v>-2734288.18</v>
      </c>
      <c r="S229" s="5">
        <v>2453535.5762999998</v>
      </c>
      <c r="T229" s="5">
        <v>2677369.6220999998</v>
      </c>
      <c r="U229" s="5">
        <v>371605.72899999999</v>
      </c>
      <c r="V229" s="5">
        <v>22630002.010899998</v>
      </c>
      <c r="W229" s="6">
        <f t="shared" si="39"/>
        <v>116915315.04929999</v>
      </c>
    </row>
    <row r="230" spans="1:23" ht="24.95" customHeight="1">
      <c r="A230" s="151"/>
      <c r="B230" s="146"/>
      <c r="C230" s="1">
        <v>2</v>
      </c>
      <c r="D230" s="5" t="s">
        <v>272</v>
      </c>
      <c r="E230" s="5">
        <v>119425518.69490001</v>
      </c>
      <c r="F230" s="5">
        <v>-3560534.4569000001</v>
      </c>
      <c r="G230" s="5">
        <v>3201749.0710999998</v>
      </c>
      <c r="H230" s="5">
        <v>3493842.0227000001</v>
      </c>
      <c r="I230" s="5">
        <v>484928.08059999999</v>
      </c>
      <c r="J230" s="5">
        <v>28983896.240600001</v>
      </c>
      <c r="K230" s="6">
        <f t="shared" si="38"/>
        <v>152029399.653</v>
      </c>
      <c r="L230" s="11"/>
      <c r="M230" s="143"/>
      <c r="N230" s="146"/>
      <c r="O230" s="12">
        <v>6</v>
      </c>
      <c r="P230" s="5" t="s">
        <v>635</v>
      </c>
      <c r="Q230" s="5">
        <v>104233470.7853</v>
      </c>
      <c r="R230" s="5">
        <v>-2734288.18</v>
      </c>
      <c r="S230" s="5">
        <v>2794456.5107</v>
      </c>
      <c r="T230" s="5">
        <v>3049392.4948999998</v>
      </c>
      <c r="U230" s="5">
        <v>423240.67310000001</v>
      </c>
      <c r="V230" s="5">
        <v>26776901.218400002</v>
      </c>
      <c r="W230" s="6">
        <f t="shared" si="39"/>
        <v>134543173.50239998</v>
      </c>
    </row>
    <row r="231" spans="1:23" ht="24.95" customHeight="1">
      <c r="A231" s="151"/>
      <c r="B231" s="146"/>
      <c r="C231" s="1">
        <v>3</v>
      </c>
      <c r="D231" s="5" t="s">
        <v>849</v>
      </c>
      <c r="E231" s="5">
        <v>120453606.8116</v>
      </c>
      <c r="F231" s="5">
        <v>-3570815.3380999998</v>
      </c>
      <c r="G231" s="5">
        <v>3229311.6910000001</v>
      </c>
      <c r="H231" s="5">
        <v>3523919.1579</v>
      </c>
      <c r="I231" s="5">
        <v>489102.63890000002</v>
      </c>
      <c r="J231" s="5">
        <v>29011770.794599999</v>
      </c>
      <c r="K231" s="6">
        <f t="shared" si="38"/>
        <v>153136895.7559</v>
      </c>
      <c r="L231" s="11"/>
      <c r="M231" s="143"/>
      <c r="N231" s="146"/>
      <c r="O231" s="12">
        <v>7</v>
      </c>
      <c r="P231" s="5" t="s">
        <v>636</v>
      </c>
      <c r="Q231" s="5">
        <v>87363135.163100004</v>
      </c>
      <c r="R231" s="5">
        <v>-2734288.18</v>
      </c>
      <c r="S231" s="5">
        <v>2342169.7466000002</v>
      </c>
      <c r="T231" s="5">
        <v>2555843.9788000002</v>
      </c>
      <c r="U231" s="5">
        <v>354738.56770000001</v>
      </c>
      <c r="V231" s="5">
        <v>23419438.402600002</v>
      </c>
      <c r="W231" s="6">
        <f t="shared" si="39"/>
        <v>113301037.6788</v>
      </c>
    </row>
    <row r="232" spans="1:23" ht="24.95" customHeight="1">
      <c r="A232" s="151"/>
      <c r="B232" s="146"/>
      <c r="C232" s="1">
        <v>4</v>
      </c>
      <c r="D232" s="5" t="s">
        <v>34</v>
      </c>
      <c r="E232" s="5">
        <v>116150934.9665</v>
      </c>
      <c r="F232" s="5">
        <v>-3527788.6197000002</v>
      </c>
      <c r="G232" s="5">
        <v>3113958.8272000002</v>
      </c>
      <c r="H232" s="5">
        <v>3398042.7466000002</v>
      </c>
      <c r="I232" s="5">
        <v>471631.61249999999</v>
      </c>
      <c r="J232" s="5">
        <v>27183599.1261</v>
      </c>
      <c r="K232" s="6">
        <f t="shared" si="38"/>
        <v>146790378.65919998</v>
      </c>
      <c r="L232" s="11"/>
      <c r="M232" s="143"/>
      <c r="N232" s="146"/>
      <c r="O232" s="12">
        <v>8</v>
      </c>
      <c r="P232" s="5" t="s">
        <v>637</v>
      </c>
      <c r="Q232" s="5">
        <v>90731100.919699997</v>
      </c>
      <c r="R232" s="5">
        <v>-2734288.18</v>
      </c>
      <c r="S232" s="5">
        <v>2432463.5243000002</v>
      </c>
      <c r="T232" s="5">
        <v>2654375.1839999999</v>
      </c>
      <c r="U232" s="5">
        <v>368414.21409999998</v>
      </c>
      <c r="V232" s="5">
        <v>22948050.067000002</v>
      </c>
      <c r="W232" s="6">
        <f t="shared" si="39"/>
        <v>116400115.72909999</v>
      </c>
    </row>
    <row r="233" spans="1:23" ht="24.95" customHeight="1">
      <c r="A233" s="151"/>
      <c r="B233" s="146"/>
      <c r="C233" s="1">
        <v>5</v>
      </c>
      <c r="D233" s="5" t="s">
        <v>273</v>
      </c>
      <c r="E233" s="5">
        <v>115774018.7886</v>
      </c>
      <c r="F233" s="5">
        <v>-3524019.4578999998</v>
      </c>
      <c r="G233" s="5">
        <v>3103853.8594</v>
      </c>
      <c r="H233" s="5">
        <v>3387015.9109</v>
      </c>
      <c r="I233" s="5">
        <v>470101.14189999999</v>
      </c>
      <c r="J233" s="5">
        <v>28319260.4549</v>
      </c>
      <c r="K233" s="6">
        <f t="shared" si="38"/>
        <v>147530230.69780001</v>
      </c>
      <c r="L233" s="11"/>
      <c r="M233" s="143"/>
      <c r="N233" s="146"/>
      <c r="O233" s="12">
        <v>9</v>
      </c>
      <c r="P233" s="5" t="s">
        <v>638</v>
      </c>
      <c r="Q233" s="5">
        <v>89238539.706300005</v>
      </c>
      <c r="R233" s="5">
        <v>-2734288.18</v>
      </c>
      <c r="S233" s="5">
        <v>2392448.5715999999</v>
      </c>
      <c r="T233" s="5">
        <v>2610709.6998999999</v>
      </c>
      <c r="U233" s="5">
        <v>362353.65980000002</v>
      </c>
      <c r="V233" s="5">
        <v>22851305.4111</v>
      </c>
      <c r="W233" s="6">
        <f t="shared" si="39"/>
        <v>114721068.8687</v>
      </c>
    </row>
    <row r="234" spans="1:23" ht="24.95" customHeight="1">
      <c r="A234" s="151"/>
      <c r="B234" s="146"/>
      <c r="C234" s="1">
        <v>6</v>
      </c>
      <c r="D234" s="5" t="s">
        <v>274</v>
      </c>
      <c r="E234" s="5">
        <v>120334586.1367</v>
      </c>
      <c r="F234" s="5">
        <v>-3569625.1313999998</v>
      </c>
      <c r="G234" s="5">
        <v>3226120.7955999998</v>
      </c>
      <c r="H234" s="5">
        <v>3520437.1597000002</v>
      </c>
      <c r="I234" s="5">
        <v>488619.35470000003</v>
      </c>
      <c r="J234" s="5">
        <v>27568642.856400002</v>
      </c>
      <c r="K234" s="6">
        <f t="shared" si="38"/>
        <v>151568781.1717</v>
      </c>
      <c r="L234" s="11"/>
      <c r="M234" s="143"/>
      <c r="N234" s="146"/>
      <c r="O234" s="12">
        <v>10</v>
      </c>
      <c r="P234" s="5" t="s">
        <v>639</v>
      </c>
      <c r="Q234" s="5">
        <v>101303376.7535</v>
      </c>
      <c r="R234" s="5">
        <v>-2734288.18</v>
      </c>
      <c r="S234" s="5">
        <v>2715901.8939999999</v>
      </c>
      <c r="T234" s="5">
        <v>2963671.4046999998</v>
      </c>
      <c r="U234" s="5">
        <v>411343.00760000001</v>
      </c>
      <c r="V234" s="5">
        <v>26370755.0601</v>
      </c>
      <c r="W234" s="6">
        <f t="shared" si="39"/>
        <v>131030759.93989998</v>
      </c>
    </row>
    <row r="235" spans="1:23" ht="24.95" customHeight="1">
      <c r="A235" s="151"/>
      <c r="B235" s="146"/>
      <c r="C235" s="1">
        <v>7</v>
      </c>
      <c r="D235" s="5" t="s">
        <v>275</v>
      </c>
      <c r="E235" s="5">
        <v>140601796.8369</v>
      </c>
      <c r="F235" s="5">
        <v>-3772297.2384000001</v>
      </c>
      <c r="G235" s="5">
        <v>3769476.3843999999</v>
      </c>
      <c r="H235" s="5">
        <v>4113362.6349999998</v>
      </c>
      <c r="I235" s="5">
        <v>570914.49309999996</v>
      </c>
      <c r="J235" s="5">
        <v>32490466.757300001</v>
      </c>
      <c r="K235" s="6">
        <f t="shared" si="38"/>
        <v>177773719.86829996</v>
      </c>
      <c r="L235" s="11"/>
      <c r="M235" s="143"/>
      <c r="N235" s="146"/>
      <c r="O235" s="12">
        <v>11</v>
      </c>
      <c r="P235" s="5" t="s">
        <v>640</v>
      </c>
      <c r="Q235" s="5">
        <v>107263116.8768</v>
      </c>
      <c r="R235" s="5">
        <v>-2734288.18</v>
      </c>
      <c r="S235" s="5">
        <v>2875680.0772000002</v>
      </c>
      <c r="T235" s="5">
        <v>3138026.0210000002</v>
      </c>
      <c r="U235" s="5">
        <v>435542.57040000003</v>
      </c>
      <c r="V235" s="5">
        <v>28463644.293200001</v>
      </c>
      <c r="W235" s="6">
        <f t="shared" si="39"/>
        <v>139441721.65859997</v>
      </c>
    </row>
    <row r="236" spans="1:23" ht="24.95" customHeight="1">
      <c r="A236" s="151"/>
      <c r="B236" s="146"/>
      <c r="C236" s="1">
        <v>8</v>
      </c>
      <c r="D236" s="5" t="s">
        <v>276</v>
      </c>
      <c r="E236" s="5">
        <v>124541325.6346</v>
      </c>
      <c r="F236" s="5">
        <v>-3611692.5263</v>
      </c>
      <c r="G236" s="5">
        <v>3338901.7524999999</v>
      </c>
      <c r="H236" s="5">
        <v>3643507.0312000001</v>
      </c>
      <c r="I236" s="5">
        <v>505700.84730000002</v>
      </c>
      <c r="J236" s="5">
        <v>28647527.1653</v>
      </c>
      <c r="K236" s="6">
        <f t="shared" si="38"/>
        <v>157065269.90459999</v>
      </c>
      <c r="L236" s="11"/>
      <c r="M236" s="143"/>
      <c r="N236" s="146"/>
      <c r="O236" s="12">
        <v>12</v>
      </c>
      <c r="P236" s="5" t="s">
        <v>641</v>
      </c>
      <c r="Q236" s="5">
        <v>123971444.63330001</v>
      </c>
      <c r="R236" s="5">
        <v>-2734288.18</v>
      </c>
      <c r="S236" s="5">
        <v>3323623.4770999998</v>
      </c>
      <c r="T236" s="5">
        <v>3626834.9312</v>
      </c>
      <c r="U236" s="5">
        <v>503386.8419</v>
      </c>
      <c r="V236" s="5">
        <v>29723320.177700002</v>
      </c>
      <c r="W236" s="6">
        <f t="shared" si="39"/>
        <v>158414321.88120002</v>
      </c>
    </row>
    <row r="237" spans="1:23" ht="24.95" customHeight="1">
      <c r="A237" s="151"/>
      <c r="B237" s="146"/>
      <c r="C237" s="1">
        <v>9</v>
      </c>
      <c r="D237" s="5" t="s">
        <v>277</v>
      </c>
      <c r="E237" s="5">
        <v>112680061.7886</v>
      </c>
      <c r="F237" s="5">
        <v>-3493079.8879</v>
      </c>
      <c r="G237" s="5">
        <v>3020906.1439</v>
      </c>
      <c r="H237" s="5">
        <v>3296500.943</v>
      </c>
      <c r="I237" s="5">
        <v>457538.10979999998</v>
      </c>
      <c r="J237" s="5">
        <v>26825764.8303</v>
      </c>
      <c r="K237" s="6">
        <f t="shared" si="38"/>
        <v>142787691.92770001</v>
      </c>
      <c r="L237" s="11"/>
      <c r="M237" s="143"/>
      <c r="N237" s="146"/>
      <c r="O237" s="12">
        <v>13</v>
      </c>
      <c r="P237" s="5" t="s">
        <v>642</v>
      </c>
      <c r="Q237" s="5">
        <v>115559268.2097</v>
      </c>
      <c r="R237" s="5">
        <v>-2734288.18</v>
      </c>
      <c r="S237" s="5">
        <v>3098096.4846999999</v>
      </c>
      <c r="T237" s="5">
        <v>3380733.2955</v>
      </c>
      <c r="U237" s="5">
        <v>469229.1458</v>
      </c>
      <c r="V237" s="5">
        <v>27643733.334800001</v>
      </c>
      <c r="W237" s="6">
        <f t="shared" si="39"/>
        <v>147416772.29049999</v>
      </c>
    </row>
    <row r="238" spans="1:23" ht="24.95" customHeight="1">
      <c r="A238" s="151"/>
      <c r="B238" s="146"/>
      <c r="C238" s="1">
        <v>10</v>
      </c>
      <c r="D238" s="5" t="s">
        <v>278</v>
      </c>
      <c r="E238" s="5">
        <v>156512118.38150001</v>
      </c>
      <c r="F238" s="5">
        <v>-3931400.4537999998</v>
      </c>
      <c r="G238" s="5">
        <v>4196025.5657000002</v>
      </c>
      <c r="H238" s="5">
        <v>4578825.5494999997</v>
      </c>
      <c r="I238" s="5">
        <v>635518.45519999997</v>
      </c>
      <c r="J238" s="5">
        <v>33667607.357299998</v>
      </c>
      <c r="K238" s="6">
        <f t="shared" si="38"/>
        <v>195658694.85539997</v>
      </c>
      <c r="L238" s="11"/>
      <c r="M238" s="143"/>
      <c r="N238" s="146"/>
      <c r="O238" s="12">
        <v>14</v>
      </c>
      <c r="P238" s="5" t="s">
        <v>643</v>
      </c>
      <c r="Q238" s="5">
        <v>100731891.56119999</v>
      </c>
      <c r="R238" s="5">
        <v>-2734288.18</v>
      </c>
      <c r="S238" s="5">
        <v>2700580.6109000002</v>
      </c>
      <c r="T238" s="5">
        <v>2946952.3733999999</v>
      </c>
      <c r="U238" s="5">
        <v>409022.48830000003</v>
      </c>
      <c r="V238" s="5">
        <v>26533830.270599999</v>
      </c>
      <c r="W238" s="6">
        <f t="shared" si="39"/>
        <v>130587989.12439999</v>
      </c>
    </row>
    <row r="239" spans="1:23" ht="24.95" customHeight="1">
      <c r="A239" s="151"/>
      <c r="B239" s="146"/>
      <c r="C239" s="1">
        <v>11</v>
      </c>
      <c r="D239" s="5" t="s">
        <v>279</v>
      </c>
      <c r="E239" s="5">
        <v>121419764.3119</v>
      </c>
      <c r="F239" s="5">
        <v>-3580476.9131</v>
      </c>
      <c r="G239" s="5">
        <v>3255213.9764</v>
      </c>
      <c r="H239" s="5">
        <v>3552184.4876999999</v>
      </c>
      <c r="I239" s="5">
        <v>493025.72759999998</v>
      </c>
      <c r="J239" s="5">
        <v>28501079.942499999</v>
      </c>
      <c r="K239" s="6">
        <f t="shared" si="38"/>
        <v>153640791.53299999</v>
      </c>
      <c r="L239" s="11"/>
      <c r="M239" s="143"/>
      <c r="N239" s="146"/>
      <c r="O239" s="12">
        <v>15</v>
      </c>
      <c r="P239" s="5" t="s">
        <v>644</v>
      </c>
      <c r="Q239" s="5">
        <v>79157261.512400001</v>
      </c>
      <c r="R239" s="5">
        <v>-2734288.18</v>
      </c>
      <c r="S239" s="5">
        <v>2122173.6466999999</v>
      </c>
      <c r="T239" s="5">
        <v>2315777.8144999999</v>
      </c>
      <c r="U239" s="5">
        <v>321418.56540000002</v>
      </c>
      <c r="V239" s="5">
        <v>20591289.785100002</v>
      </c>
      <c r="W239" s="6">
        <f t="shared" si="39"/>
        <v>101773633.1441</v>
      </c>
    </row>
    <row r="240" spans="1:23" ht="24.95" customHeight="1">
      <c r="A240" s="151"/>
      <c r="B240" s="146"/>
      <c r="C240" s="1">
        <v>12</v>
      </c>
      <c r="D240" s="5" t="s">
        <v>280</v>
      </c>
      <c r="E240" s="5">
        <v>133977383.0292</v>
      </c>
      <c r="F240" s="5">
        <v>-3706053.1003</v>
      </c>
      <c r="G240" s="5">
        <v>3591878.5729999999</v>
      </c>
      <c r="H240" s="5">
        <v>3919562.7201999999</v>
      </c>
      <c r="I240" s="5">
        <v>544016.01859999995</v>
      </c>
      <c r="J240" s="5">
        <v>31385945.114500001</v>
      </c>
      <c r="K240" s="6">
        <f t="shared" si="38"/>
        <v>169712732.35519999</v>
      </c>
      <c r="L240" s="11"/>
      <c r="M240" s="143"/>
      <c r="N240" s="146"/>
      <c r="O240" s="12">
        <v>16</v>
      </c>
      <c r="P240" s="5" t="s">
        <v>539</v>
      </c>
      <c r="Q240" s="5">
        <v>102001623.06550001</v>
      </c>
      <c r="R240" s="5">
        <v>-2734288.18</v>
      </c>
      <c r="S240" s="5">
        <v>2734621.5907000001</v>
      </c>
      <c r="T240" s="5">
        <v>2984098.8840000001</v>
      </c>
      <c r="U240" s="5">
        <v>414178.24119999999</v>
      </c>
      <c r="V240" s="5">
        <v>24200470.102400001</v>
      </c>
      <c r="W240" s="6">
        <f t="shared" si="39"/>
        <v>129600703.70380001</v>
      </c>
    </row>
    <row r="241" spans="1:23" ht="24.95" customHeight="1">
      <c r="A241" s="151"/>
      <c r="B241" s="147"/>
      <c r="C241" s="1">
        <v>13</v>
      </c>
      <c r="D241" s="5" t="s">
        <v>281</v>
      </c>
      <c r="E241" s="5">
        <v>146738477.52590001</v>
      </c>
      <c r="F241" s="5">
        <v>-3833664.0452999999</v>
      </c>
      <c r="G241" s="5">
        <v>3933998.2714999998</v>
      </c>
      <c r="H241" s="5">
        <v>4292893.7193</v>
      </c>
      <c r="I241" s="5">
        <v>595832.52419999999</v>
      </c>
      <c r="J241" s="5">
        <v>33834250.027000003</v>
      </c>
      <c r="K241" s="6">
        <f t="shared" si="38"/>
        <v>185561788.0226</v>
      </c>
      <c r="L241" s="11"/>
      <c r="M241" s="143"/>
      <c r="N241" s="146"/>
      <c r="O241" s="12">
        <v>17</v>
      </c>
      <c r="P241" s="5" t="s">
        <v>645</v>
      </c>
      <c r="Q241" s="5">
        <v>89928376.912799999</v>
      </c>
      <c r="R241" s="5">
        <v>-2734288.18</v>
      </c>
      <c r="S241" s="5">
        <v>2410942.8235999998</v>
      </c>
      <c r="T241" s="5">
        <v>2630891.1674000002</v>
      </c>
      <c r="U241" s="5">
        <v>365154.74819999997</v>
      </c>
      <c r="V241" s="5">
        <v>22102380.844099998</v>
      </c>
      <c r="W241" s="6">
        <f t="shared" si="39"/>
        <v>114703458.31609999</v>
      </c>
    </row>
    <row r="242" spans="1:23" ht="24.95" customHeight="1">
      <c r="A242" s="1"/>
      <c r="B242" s="148" t="s">
        <v>822</v>
      </c>
      <c r="C242" s="149"/>
      <c r="D242" s="150"/>
      <c r="E242" s="14">
        <f t="shared" ref="E242:H242" si="48">SUM(E229:E241)</f>
        <v>1655793531.7138</v>
      </c>
      <c r="F242" s="14">
        <f t="shared" si="48"/>
        <v>-47319565.827199988</v>
      </c>
      <c r="G242" s="14">
        <f t="shared" si="48"/>
        <v>44391144.037200004</v>
      </c>
      <c r="H242" s="14">
        <f t="shared" si="48"/>
        <v>48440911.835900001</v>
      </c>
      <c r="I242" s="14">
        <f>SUM(I229:I241)</f>
        <v>6723360.1992999995</v>
      </c>
      <c r="J242" s="14">
        <f t="shared" ref="J242" si="49">SUM(J229:J241)</f>
        <v>385108151.98379999</v>
      </c>
      <c r="K242" s="8">
        <f t="shared" si="38"/>
        <v>2093137533.9428</v>
      </c>
      <c r="L242" s="11"/>
      <c r="M242" s="143"/>
      <c r="N242" s="146"/>
      <c r="O242" s="12">
        <v>18</v>
      </c>
      <c r="P242" s="5" t="s">
        <v>865</v>
      </c>
      <c r="Q242" s="5">
        <v>93751306.503399998</v>
      </c>
      <c r="R242" s="5">
        <v>-2734288.18</v>
      </c>
      <c r="S242" s="5">
        <v>2513433.9945999999</v>
      </c>
      <c r="T242" s="5">
        <v>2742732.5241999999</v>
      </c>
      <c r="U242" s="5">
        <v>380677.7782</v>
      </c>
      <c r="V242" s="5">
        <v>24795328.805</v>
      </c>
      <c r="W242" s="6">
        <f t="shared" si="39"/>
        <v>121449191.42539999</v>
      </c>
    </row>
    <row r="243" spans="1:23" ht="24.95" customHeight="1">
      <c r="A243" s="145" t="s">
        <v>35</v>
      </c>
      <c r="B243" s="145" t="s">
        <v>35</v>
      </c>
      <c r="C243" s="1">
        <v>1</v>
      </c>
      <c r="D243" s="5" t="s">
        <v>282</v>
      </c>
      <c r="E243" s="5">
        <v>152345725.41339999</v>
      </c>
      <c r="F243" s="5">
        <v>0</v>
      </c>
      <c r="G243" s="5">
        <v>4084326.2826999999</v>
      </c>
      <c r="H243" s="5">
        <v>4456936.0322000002</v>
      </c>
      <c r="I243" s="5">
        <v>618600.79</v>
      </c>
      <c r="J243" s="5">
        <v>36061177.293899998</v>
      </c>
      <c r="K243" s="6">
        <f t="shared" si="38"/>
        <v>197566765.81220001</v>
      </c>
      <c r="L243" s="11"/>
      <c r="M243" s="143"/>
      <c r="N243" s="146"/>
      <c r="O243" s="12">
        <v>19</v>
      </c>
      <c r="P243" s="5" t="s">
        <v>646</v>
      </c>
      <c r="Q243" s="5">
        <v>99347733.600600004</v>
      </c>
      <c r="R243" s="5">
        <v>-2734288.18</v>
      </c>
      <c r="S243" s="5">
        <v>2663471.9049</v>
      </c>
      <c r="T243" s="5">
        <v>2906458.2705000001</v>
      </c>
      <c r="U243" s="5">
        <v>403402.10609999998</v>
      </c>
      <c r="V243" s="5">
        <v>24612058.147599999</v>
      </c>
      <c r="W243" s="6">
        <f t="shared" si="39"/>
        <v>127198835.84969999</v>
      </c>
    </row>
    <row r="244" spans="1:23" ht="24.95" customHeight="1">
      <c r="A244" s="146"/>
      <c r="B244" s="146"/>
      <c r="C244" s="1">
        <v>2</v>
      </c>
      <c r="D244" s="5" t="s">
        <v>283</v>
      </c>
      <c r="E244" s="5">
        <v>144695288.95100001</v>
      </c>
      <c r="F244" s="5">
        <v>0</v>
      </c>
      <c r="G244" s="5">
        <v>3879221.2255000002</v>
      </c>
      <c r="H244" s="5">
        <v>4233119.4083000002</v>
      </c>
      <c r="I244" s="5">
        <v>587536.14390000002</v>
      </c>
      <c r="J244" s="5">
        <v>40764721.064999998</v>
      </c>
      <c r="K244" s="6">
        <f t="shared" si="38"/>
        <v>194159886.79370001</v>
      </c>
      <c r="L244" s="11"/>
      <c r="M244" s="143"/>
      <c r="N244" s="146"/>
      <c r="O244" s="12">
        <v>20</v>
      </c>
      <c r="P244" s="5" t="s">
        <v>543</v>
      </c>
      <c r="Q244" s="5">
        <v>98319263.616899997</v>
      </c>
      <c r="R244" s="5">
        <v>-2734288.18</v>
      </c>
      <c r="S244" s="5">
        <v>2635899.0474</v>
      </c>
      <c r="T244" s="5">
        <v>2876369.9637000002</v>
      </c>
      <c r="U244" s="5">
        <v>399225.99719999998</v>
      </c>
      <c r="V244" s="5">
        <v>25575997.712299999</v>
      </c>
      <c r="W244" s="6">
        <f t="shared" si="39"/>
        <v>127072468.15749998</v>
      </c>
    </row>
    <row r="245" spans="1:23" ht="24.95" customHeight="1">
      <c r="A245" s="146"/>
      <c r="B245" s="146"/>
      <c r="C245" s="1">
        <v>3</v>
      </c>
      <c r="D245" s="5" t="s">
        <v>284</v>
      </c>
      <c r="E245" s="5">
        <v>95747522.929800004</v>
      </c>
      <c r="F245" s="5">
        <v>0</v>
      </c>
      <c r="G245" s="5">
        <v>2566951.7365000001</v>
      </c>
      <c r="H245" s="5">
        <v>2801132.6460000002</v>
      </c>
      <c r="I245" s="5">
        <v>388783.4277</v>
      </c>
      <c r="J245" s="5">
        <v>26580201.0207</v>
      </c>
      <c r="K245" s="6">
        <f t="shared" si="38"/>
        <v>128084591.76069999</v>
      </c>
      <c r="L245" s="11"/>
      <c r="M245" s="143"/>
      <c r="N245" s="146"/>
      <c r="O245" s="12">
        <v>21</v>
      </c>
      <c r="P245" s="5" t="s">
        <v>647</v>
      </c>
      <c r="Q245" s="5">
        <v>106377737.7736</v>
      </c>
      <c r="R245" s="5">
        <v>-2734288.18</v>
      </c>
      <c r="S245" s="5">
        <v>2851943.4273999999</v>
      </c>
      <c r="T245" s="5">
        <v>3112123.8958999999</v>
      </c>
      <c r="U245" s="5">
        <v>431947.4829</v>
      </c>
      <c r="V245" s="5">
        <v>27033335.0218</v>
      </c>
      <c r="W245" s="6">
        <f t="shared" si="39"/>
        <v>137072799.42159998</v>
      </c>
    </row>
    <row r="246" spans="1:23" ht="24.95" customHeight="1">
      <c r="A246" s="146"/>
      <c r="B246" s="146"/>
      <c r="C246" s="1">
        <v>4</v>
      </c>
      <c r="D246" s="5" t="s">
        <v>285</v>
      </c>
      <c r="E246" s="5">
        <v>98574895.9058</v>
      </c>
      <c r="F246" s="5">
        <v>0</v>
      </c>
      <c r="G246" s="5">
        <v>2642752.4440000001</v>
      </c>
      <c r="H246" s="5">
        <v>2883848.59</v>
      </c>
      <c r="I246" s="5">
        <v>400263.99369999999</v>
      </c>
      <c r="J246" s="5">
        <v>27428893.514199998</v>
      </c>
      <c r="K246" s="6">
        <f t="shared" si="38"/>
        <v>131930654.44770001</v>
      </c>
      <c r="L246" s="11"/>
      <c r="M246" s="143"/>
      <c r="N246" s="146"/>
      <c r="O246" s="12">
        <v>22</v>
      </c>
      <c r="P246" s="5" t="s">
        <v>648</v>
      </c>
      <c r="Q246" s="5">
        <v>96555440.298099995</v>
      </c>
      <c r="R246" s="5">
        <v>-2734288.18</v>
      </c>
      <c r="S246" s="5">
        <v>2588611.6691000001</v>
      </c>
      <c r="T246" s="5">
        <v>2824768.5965999998</v>
      </c>
      <c r="U246" s="5">
        <v>392063.98129999998</v>
      </c>
      <c r="V246" s="5">
        <v>24589202.222600002</v>
      </c>
      <c r="W246" s="6">
        <f t="shared" si="39"/>
        <v>124215798.58769998</v>
      </c>
    </row>
    <row r="247" spans="1:23" ht="24.95" customHeight="1">
      <c r="A247" s="146"/>
      <c r="B247" s="146"/>
      <c r="C247" s="1">
        <v>5</v>
      </c>
      <c r="D247" s="5" t="s">
        <v>286</v>
      </c>
      <c r="E247" s="5">
        <v>118028149.23989999</v>
      </c>
      <c r="F247" s="5">
        <v>0</v>
      </c>
      <c r="G247" s="5">
        <v>3164286.1704000002</v>
      </c>
      <c r="H247" s="5">
        <v>3452961.4120999998</v>
      </c>
      <c r="I247" s="5">
        <v>479254.05300000001</v>
      </c>
      <c r="J247" s="5">
        <v>30353907.7183</v>
      </c>
      <c r="K247" s="6">
        <f t="shared" si="38"/>
        <v>155478558.59369999</v>
      </c>
      <c r="L247" s="11"/>
      <c r="M247" s="143"/>
      <c r="N247" s="146"/>
      <c r="O247" s="12">
        <v>23</v>
      </c>
      <c r="P247" s="5" t="s">
        <v>649</v>
      </c>
      <c r="Q247" s="5">
        <v>118728463.5407</v>
      </c>
      <c r="R247" s="5">
        <v>-2734288.18</v>
      </c>
      <c r="S247" s="5">
        <v>3183061.3089000001</v>
      </c>
      <c r="T247" s="5">
        <v>3473449.3912999998</v>
      </c>
      <c r="U247" s="5">
        <v>482097.68369999999</v>
      </c>
      <c r="V247" s="5">
        <v>29922251.3763</v>
      </c>
      <c r="W247" s="6">
        <f t="shared" si="39"/>
        <v>153055035.12089998</v>
      </c>
    </row>
    <row r="248" spans="1:23" ht="24.95" customHeight="1">
      <c r="A248" s="146"/>
      <c r="B248" s="146"/>
      <c r="C248" s="1">
        <v>6</v>
      </c>
      <c r="D248" s="5" t="s">
        <v>287</v>
      </c>
      <c r="E248" s="5">
        <v>100319659.8888</v>
      </c>
      <c r="F248" s="5">
        <v>0</v>
      </c>
      <c r="G248" s="5">
        <v>2689528.8492000001</v>
      </c>
      <c r="H248" s="5">
        <v>2934892.3684999999</v>
      </c>
      <c r="I248" s="5">
        <v>407348.61900000001</v>
      </c>
      <c r="J248" s="5">
        <v>27821676.8169</v>
      </c>
      <c r="K248" s="6">
        <f t="shared" si="38"/>
        <v>134173106.54239999</v>
      </c>
      <c r="L248" s="11"/>
      <c r="M248" s="143"/>
      <c r="N248" s="146"/>
      <c r="O248" s="12">
        <v>24</v>
      </c>
      <c r="P248" s="5" t="s">
        <v>866</v>
      </c>
      <c r="Q248" s="5">
        <v>98457181.876300007</v>
      </c>
      <c r="R248" s="5">
        <v>-2734288.18</v>
      </c>
      <c r="S248" s="5">
        <v>2639596.5792</v>
      </c>
      <c r="T248" s="5">
        <v>2880404.8182999999</v>
      </c>
      <c r="U248" s="5">
        <v>399786.01520000002</v>
      </c>
      <c r="V248" s="5">
        <v>25395447.998300001</v>
      </c>
      <c r="W248" s="6">
        <f t="shared" si="39"/>
        <v>127038129.1073</v>
      </c>
    </row>
    <row r="249" spans="1:23" ht="24.95" customHeight="1">
      <c r="A249" s="146"/>
      <c r="B249" s="146"/>
      <c r="C249" s="1">
        <v>7</v>
      </c>
      <c r="D249" s="5" t="s">
        <v>288</v>
      </c>
      <c r="E249" s="5">
        <v>100411932.1988</v>
      </c>
      <c r="F249" s="5">
        <v>0</v>
      </c>
      <c r="G249" s="5">
        <v>2692002.6318999999</v>
      </c>
      <c r="H249" s="5">
        <v>2937591.8324000002</v>
      </c>
      <c r="I249" s="5">
        <v>407723.29129999998</v>
      </c>
      <c r="J249" s="5">
        <v>25931104.845400002</v>
      </c>
      <c r="K249" s="6">
        <f t="shared" si="38"/>
        <v>132380354.79979999</v>
      </c>
      <c r="L249" s="11"/>
      <c r="M249" s="143"/>
      <c r="N249" s="146"/>
      <c r="O249" s="12">
        <v>25</v>
      </c>
      <c r="P249" s="5" t="s">
        <v>867</v>
      </c>
      <c r="Q249" s="5">
        <v>129716111.9578</v>
      </c>
      <c r="R249" s="5">
        <v>-2734288.18</v>
      </c>
      <c r="S249" s="5">
        <v>3477635.6469999999</v>
      </c>
      <c r="T249" s="5">
        <v>3794897.5055</v>
      </c>
      <c r="U249" s="5">
        <v>526713.10019999999</v>
      </c>
      <c r="V249" s="5">
        <v>26459578.747299999</v>
      </c>
      <c r="W249" s="6">
        <f t="shared" si="39"/>
        <v>161240648.77779999</v>
      </c>
    </row>
    <row r="250" spans="1:23" ht="24.95" customHeight="1">
      <c r="A250" s="146"/>
      <c r="B250" s="146"/>
      <c r="C250" s="1">
        <v>8</v>
      </c>
      <c r="D250" s="5" t="s">
        <v>289</v>
      </c>
      <c r="E250" s="5">
        <v>116486212.4859</v>
      </c>
      <c r="F250" s="5">
        <v>0</v>
      </c>
      <c r="G250" s="5">
        <v>3122947.4797</v>
      </c>
      <c r="H250" s="5">
        <v>3407851.4265999999</v>
      </c>
      <c r="I250" s="5">
        <v>472993.00900000002</v>
      </c>
      <c r="J250" s="5">
        <v>29040296.688099999</v>
      </c>
      <c r="K250" s="6">
        <f t="shared" si="38"/>
        <v>152530301.08930001</v>
      </c>
      <c r="L250" s="11"/>
      <c r="M250" s="143"/>
      <c r="N250" s="146"/>
      <c r="O250" s="12">
        <v>26</v>
      </c>
      <c r="P250" s="5" t="s">
        <v>650</v>
      </c>
      <c r="Q250" s="5">
        <v>88787654.102899998</v>
      </c>
      <c r="R250" s="5">
        <v>-2734288.18</v>
      </c>
      <c r="S250" s="5">
        <v>2380360.5139000001</v>
      </c>
      <c r="T250" s="5">
        <v>2597518.8585999999</v>
      </c>
      <c r="U250" s="5">
        <v>360522.83590000001</v>
      </c>
      <c r="V250" s="5">
        <v>22981789.765700001</v>
      </c>
      <c r="W250" s="6">
        <f t="shared" si="39"/>
        <v>114373557.89699998</v>
      </c>
    </row>
    <row r="251" spans="1:23" ht="24.95" customHeight="1">
      <c r="A251" s="146"/>
      <c r="B251" s="146"/>
      <c r="C251" s="1">
        <v>9</v>
      </c>
      <c r="D251" s="5" t="s">
        <v>290</v>
      </c>
      <c r="E251" s="5">
        <v>128207374.50749999</v>
      </c>
      <c r="F251" s="5">
        <v>0</v>
      </c>
      <c r="G251" s="5">
        <v>3437187.0159999998</v>
      </c>
      <c r="H251" s="5">
        <v>3750758.7790000001</v>
      </c>
      <c r="I251" s="5">
        <v>520586.86210000003</v>
      </c>
      <c r="J251" s="5">
        <v>32161097.889600001</v>
      </c>
      <c r="K251" s="6">
        <f t="shared" si="38"/>
        <v>168077005.05420002</v>
      </c>
      <c r="L251" s="11"/>
      <c r="M251" s="143"/>
      <c r="N251" s="146"/>
      <c r="O251" s="12">
        <v>27</v>
      </c>
      <c r="P251" s="5" t="s">
        <v>651</v>
      </c>
      <c r="Q251" s="5">
        <v>107392901.108</v>
      </c>
      <c r="R251" s="5">
        <v>-2734288.18</v>
      </c>
      <c r="S251" s="5">
        <v>2879159.5391000002</v>
      </c>
      <c r="T251" s="5">
        <v>3141822.9112999998</v>
      </c>
      <c r="U251" s="5">
        <v>436069.5601</v>
      </c>
      <c r="V251" s="5">
        <v>26317545.499400001</v>
      </c>
      <c r="W251" s="6">
        <f t="shared" si="39"/>
        <v>137433210.43790001</v>
      </c>
    </row>
    <row r="252" spans="1:23" ht="24.95" customHeight="1">
      <c r="A252" s="146"/>
      <c r="B252" s="146"/>
      <c r="C252" s="1">
        <v>10</v>
      </c>
      <c r="D252" s="5" t="s">
        <v>291</v>
      </c>
      <c r="E252" s="5">
        <v>93289678.670300007</v>
      </c>
      <c r="F252" s="5">
        <v>0</v>
      </c>
      <c r="G252" s="5">
        <v>2501057.9421000001</v>
      </c>
      <c r="H252" s="5">
        <v>2729227.4145999998</v>
      </c>
      <c r="I252" s="5">
        <v>378803.33539999998</v>
      </c>
      <c r="J252" s="5">
        <v>24423339.384</v>
      </c>
      <c r="K252" s="6">
        <f t="shared" si="38"/>
        <v>123322106.74640001</v>
      </c>
      <c r="L252" s="11"/>
      <c r="M252" s="143"/>
      <c r="N252" s="146"/>
      <c r="O252" s="12">
        <v>28</v>
      </c>
      <c r="P252" s="5" t="s">
        <v>652</v>
      </c>
      <c r="Q252" s="5">
        <v>107737240.8624</v>
      </c>
      <c r="R252" s="5">
        <v>-2734288.18</v>
      </c>
      <c r="S252" s="5">
        <v>2888391.1464</v>
      </c>
      <c r="T252" s="5">
        <v>3151896.7105999999</v>
      </c>
      <c r="U252" s="5">
        <v>437467.75390000001</v>
      </c>
      <c r="V252" s="5">
        <v>27336750.4487</v>
      </c>
      <c r="W252" s="6">
        <f t="shared" si="39"/>
        <v>138817458.74200001</v>
      </c>
    </row>
    <row r="253" spans="1:23" ht="24.95" customHeight="1">
      <c r="A253" s="146"/>
      <c r="B253" s="146"/>
      <c r="C253" s="1">
        <v>11</v>
      </c>
      <c r="D253" s="5" t="s">
        <v>292</v>
      </c>
      <c r="E253" s="5">
        <v>160074684.6284</v>
      </c>
      <c r="F253" s="5">
        <v>0</v>
      </c>
      <c r="G253" s="5">
        <v>4291536.5026000002</v>
      </c>
      <c r="H253" s="5">
        <v>4683049.8711000001</v>
      </c>
      <c r="I253" s="5">
        <v>649984.27819999994</v>
      </c>
      <c r="J253" s="5">
        <v>42651665.112000003</v>
      </c>
      <c r="K253" s="6">
        <f t="shared" si="38"/>
        <v>212350920.39230001</v>
      </c>
      <c r="L253" s="11"/>
      <c r="M253" s="143"/>
      <c r="N253" s="146"/>
      <c r="O253" s="12">
        <v>29</v>
      </c>
      <c r="P253" s="5" t="s">
        <v>653</v>
      </c>
      <c r="Q253" s="5">
        <v>94940813.946899995</v>
      </c>
      <c r="R253" s="5">
        <v>-2734288.18</v>
      </c>
      <c r="S253" s="5">
        <v>2545324.2003000001</v>
      </c>
      <c r="T253" s="5">
        <v>2777532.0473000002</v>
      </c>
      <c r="U253" s="5">
        <v>385507.7807</v>
      </c>
      <c r="V253" s="5">
        <v>24583155.681699999</v>
      </c>
      <c r="W253" s="6">
        <f t="shared" si="39"/>
        <v>122498045.47689998</v>
      </c>
    </row>
    <row r="254" spans="1:23" ht="24.95" customHeight="1">
      <c r="A254" s="146"/>
      <c r="B254" s="146"/>
      <c r="C254" s="1">
        <v>12</v>
      </c>
      <c r="D254" s="5" t="s">
        <v>293</v>
      </c>
      <c r="E254" s="5">
        <v>164742317.29809999</v>
      </c>
      <c r="F254" s="5">
        <v>0</v>
      </c>
      <c r="G254" s="5">
        <v>4416673.8159999996</v>
      </c>
      <c r="H254" s="5">
        <v>4819603.3594000004</v>
      </c>
      <c r="I254" s="5">
        <v>668937.2304</v>
      </c>
      <c r="J254" s="5">
        <v>42867224.298299998</v>
      </c>
      <c r="K254" s="6">
        <f t="shared" si="38"/>
        <v>217514756.00219998</v>
      </c>
      <c r="L254" s="11"/>
      <c r="M254" s="144"/>
      <c r="N254" s="147"/>
      <c r="O254" s="12">
        <v>30</v>
      </c>
      <c r="P254" s="5" t="s">
        <v>654</v>
      </c>
      <c r="Q254" s="5">
        <v>105628763.9598</v>
      </c>
      <c r="R254" s="5">
        <v>-2734288.18</v>
      </c>
      <c r="S254" s="5">
        <v>2831863.7472999999</v>
      </c>
      <c r="T254" s="5">
        <v>3090212.3629999999</v>
      </c>
      <c r="U254" s="5">
        <v>428906.27</v>
      </c>
      <c r="V254" s="5">
        <v>27825129.564599998</v>
      </c>
      <c r="W254" s="6">
        <f t="shared" si="39"/>
        <v>137070587.7247</v>
      </c>
    </row>
    <row r="255" spans="1:23" ht="24.95" customHeight="1">
      <c r="A255" s="146"/>
      <c r="B255" s="146"/>
      <c r="C255" s="1">
        <v>13</v>
      </c>
      <c r="D255" s="5" t="s">
        <v>294</v>
      </c>
      <c r="E255" s="5">
        <v>129126225.8973</v>
      </c>
      <c r="F255" s="5">
        <v>0</v>
      </c>
      <c r="G255" s="5">
        <v>3461821.0441000001</v>
      </c>
      <c r="H255" s="5">
        <v>3777640.1493000002</v>
      </c>
      <c r="I255" s="5">
        <v>524317.86410000001</v>
      </c>
      <c r="J255" s="5">
        <v>31260647.0053</v>
      </c>
      <c r="K255" s="6">
        <f t="shared" si="38"/>
        <v>168150651.9601</v>
      </c>
      <c r="L255" s="11"/>
      <c r="M255" s="18"/>
      <c r="N255" s="148" t="s">
        <v>840</v>
      </c>
      <c r="O255" s="149"/>
      <c r="P255" s="150"/>
      <c r="Q255" s="14">
        <f t="shared" ref="Q255:R255" si="50">SUM(Q225:Q254)</f>
        <v>3010234763.0235996</v>
      </c>
      <c r="R255" s="14">
        <f t="shared" si="50"/>
        <v>-82028645.400000036</v>
      </c>
      <c r="S255" s="14">
        <f>SUM(S225:S254)</f>
        <v>80703156.759800002</v>
      </c>
      <c r="T255" s="14">
        <f>SUM(T225:T254)</f>
        <v>88065639.808700025</v>
      </c>
      <c r="U255" s="14">
        <f>SUM(U225:U254)</f>
        <v>12223077.460200001</v>
      </c>
      <c r="V255" s="14">
        <f t="shared" ref="V255" si="51">SUM(V225:V254)</f>
        <v>757522325.84549987</v>
      </c>
      <c r="W255" s="8">
        <f t="shared" si="39"/>
        <v>3866720317.4977994</v>
      </c>
    </row>
    <row r="256" spans="1:23" ht="24.95" customHeight="1">
      <c r="A256" s="146"/>
      <c r="B256" s="146"/>
      <c r="C256" s="1">
        <v>14</v>
      </c>
      <c r="D256" s="5" t="s">
        <v>295</v>
      </c>
      <c r="E256" s="5">
        <v>123144480.7911</v>
      </c>
      <c r="F256" s="5">
        <v>0</v>
      </c>
      <c r="G256" s="5">
        <v>3301452.9164</v>
      </c>
      <c r="H256" s="5">
        <v>3602641.7683000001</v>
      </c>
      <c r="I256" s="5">
        <v>500028.94990000001</v>
      </c>
      <c r="J256" s="5">
        <v>29515131.552099999</v>
      </c>
      <c r="K256" s="6">
        <f t="shared" si="38"/>
        <v>160063735.97779998</v>
      </c>
      <c r="L256" s="11"/>
      <c r="M256" s="142">
        <v>30</v>
      </c>
      <c r="N256" s="145" t="s">
        <v>53</v>
      </c>
      <c r="O256" s="12">
        <v>1</v>
      </c>
      <c r="P256" s="5" t="s">
        <v>655</v>
      </c>
      <c r="Q256" s="5">
        <v>103958784.2017</v>
      </c>
      <c r="R256" s="5">
        <v>-2536017.62</v>
      </c>
      <c r="S256" s="5">
        <v>2787092.2763</v>
      </c>
      <c r="T256" s="5">
        <v>3041356.4273999999</v>
      </c>
      <c r="U256" s="5">
        <v>422125.30650000001</v>
      </c>
      <c r="V256" s="5">
        <v>30019724.958700001</v>
      </c>
      <c r="W256" s="6">
        <f t="shared" si="39"/>
        <v>137693065.55059999</v>
      </c>
    </row>
    <row r="257" spans="1:23" ht="24.95" customHeight="1">
      <c r="A257" s="146"/>
      <c r="B257" s="146"/>
      <c r="C257" s="1">
        <v>15</v>
      </c>
      <c r="D257" s="5" t="s">
        <v>296</v>
      </c>
      <c r="E257" s="5">
        <v>134402068.43450001</v>
      </c>
      <c r="F257" s="5">
        <v>0</v>
      </c>
      <c r="G257" s="5">
        <v>3603264.2141</v>
      </c>
      <c r="H257" s="5">
        <v>3931987.0641999999</v>
      </c>
      <c r="I257" s="5">
        <v>545740.45640000002</v>
      </c>
      <c r="J257" s="5">
        <v>28396944.726799998</v>
      </c>
      <c r="K257" s="6">
        <f t="shared" si="38"/>
        <v>170880004.89600003</v>
      </c>
      <c r="L257" s="11"/>
      <c r="M257" s="143"/>
      <c r="N257" s="146"/>
      <c r="O257" s="12">
        <v>2</v>
      </c>
      <c r="P257" s="5" t="s">
        <v>656</v>
      </c>
      <c r="Q257" s="5">
        <v>120727161.3963</v>
      </c>
      <c r="R257" s="5">
        <v>-2536017.62</v>
      </c>
      <c r="S257" s="5">
        <v>3236645.5769000002</v>
      </c>
      <c r="T257" s="5">
        <v>3531922.1083</v>
      </c>
      <c r="U257" s="5">
        <v>490213.40909999999</v>
      </c>
      <c r="V257" s="5">
        <v>34686808.087700002</v>
      </c>
      <c r="W257" s="6">
        <f t="shared" si="39"/>
        <v>160136732.95829999</v>
      </c>
    </row>
    <row r="258" spans="1:23" ht="24.95" customHeight="1">
      <c r="A258" s="146"/>
      <c r="B258" s="146"/>
      <c r="C258" s="1">
        <v>16</v>
      </c>
      <c r="D258" s="5" t="s">
        <v>297</v>
      </c>
      <c r="E258" s="5">
        <v>117898533.86409999</v>
      </c>
      <c r="F258" s="5">
        <v>0</v>
      </c>
      <c r="G258" s="5">
        <v>3160811.2354000001</v>
      </c>
      <c r="H258" s="5">
        <v>3449169.4616999999</v>
      </c>
      <c r="I258" s="5">
        <v>478727.74890000001</v>
      </c>
      <c r="J258" s="5">
        <v>29547541.011799999</v>
      </c>
      <c r="K258" s="6">
        <f t="shared" si="38"/>
        <v>154534783.32189998</v>
      </c>
      <c r="L258" s="11"/>
      <c r="M258" s="143"/>
      <c r="N258" s="146"/>
      <c r="O258" s="12">
        <v>3</v>
      </c>
      <c r="P258" s="5" t="s">
        <v>657</v>
      </c>
      <c r="Q258" s="5">
        <v>120257444.5226</v>
      </c>
      <c r="R258" s="5">
        <v>-2536017.62</v>
      </c>
      <c r="S258" s="5">
        <v>3224052.6606000001</v>
      </c>
      <c r="T258" s="5">
        <v>3518180.3505000002</v>
      </c>
      <c r="U258" s="5">
        <v>488306.12070000003</v>
      </c>
      <c r="V258" s="5">
        <v>32168000.507199999</v>
      </c>
      <c r="W258" s="6">
        <f t="shared" si="39"/>
        <v>157119966.54159999</v>
      </c>
    </row>
    <row r="259" spans="1:23" ht="24.95" customHeight="1">
      <c r="A259" s="146"/>
      <c r="B259" s="146"/>
      <c r="C259" s="1">
        <v>17</v>
      </c>
      <c r="D259" s="5" t="s">
        <v>298</v>
      </c>
      <c r="E259" s="5">
        <v>96692806.872799993</v>
      </c>
      <c r="F259" s="5">
        <v>0</v>
      </c>
      <c r="G259" s="5">
        <v>2592294.4105000002</v>
      </c>
      <c r="H259" s="5">
        <v>2828787.3114999998</v>
      </c>
      <c r="I259" s="5">
        <v>392621.75919999997</v>
      </c>
      <c r="J259" s="5">
        <v>26101194.043499999</v>
      </c>
      <c r="K259" s="6">
        <f t="shared" si="38"/>
        <v>128607704.39750001</v>
      </c>
      <c r="L259" s="11"/>
      <c r="M259" s="143"/>
      <c r="N259" s="146"/>
      <c r="O259" s="12">
        <v>4</v>
      </c>
      <c r="P259" s="5" t="s">
        <v>868</v>
      </c>
      <c r="Q259" s="5">
        <v>128841702.8592</v>
      </c>
      <c r="R259" s="5">
        <v>-2536017.62</v>
      </c>
      <c r="S259" s="5">
        <v>3454193.0984</v>
      </c>
      <c r="T259" s="5">
        <v>3769316.3124000002</v>
      </c>
      <c r="U259" s="5">
        <v>523162.55650000001</v>
      </c>
      <c r="V259" s="5">
        <v>28605983.2097</v>
      </c>
      <c r="W259" s="6">
        <f t="shared" si="39"/>
        <v>162658340.41619998</v>
      </c>
    </row>
    <row r="260" spans="1:23" ht="24.95" customHeight="1">
      <c r="A260" s="147"/>
      <c r="B260" s="147"/>
      <c r="C260" s="1">
        <v>18</v>
      </c>
      <c r="D260" s="5" t="s">
        <v>299</v>
      </c>
      <c r="E260" s="5">
        <v>120324443.1831</v>
      </c>
      <c r="F260" s="5">
        <v>0</v>
      </c>
      <c r="G260" s="5">
        <v>3225848.8672000002</v>
      </c>
      <c r="H260" s="5">
        <v>3520140.4235</v>
      </c>
      <c r="I260" s="5">
        <v>488578.1692</v>
      </c>
      <c r="J260" s="5">
        <v>27517596.270500001</v>
      </c>
      <c r="K260" s="6">
        <f t="shared" si="38"/>
        <v>155076606.91350001</v>
      </c>
      <c r="L260" s="11"/>
      <c r="M260" s="143"/>
      <c r="N260" s="146"/>
      <c r="O260" s="12">
        <v>5</v>
      </c>
      <c r="P260" s="5" t="s">
        <v>658</v>
      </c>
      <c r="Q260" s="5">
        <v>130722832.38060001</v>
      </c>
      <c r="R260" s="5">
        <v>-2536017.62</v>
      </c>
      <c r="S260" s="5">
        <v>3504625.4076999999</v>
      </c>
      <c r="T260" s="5">
        <v>3824349.52</v>
      </c>
      <c r="U260" s="5">
        <v>530800.89489999996</v>
      </c>
      <c r="V260" s="5">
        <v>38932326.378799997</v>
      </c>
      <c r="W260" s="6">
        <f t="shared" si="39"/>
        <v>174978916.96200001</v>
      </c>
    </row>
    <row r="261" spans="1:23" ht="24.95" customHeight="1">
      <c r="A261" s="1"/>
      <c r="B261" s="148" t="s">
        <v>823</v>
      </c>
      <c r="C261" s="149"/>
      <c r="D261" s="150"/>
      <c r="E261" s="14">
        <f t="shared" ref="E261:F261" si="52">SUM(E243:E260)</f>
        <v>2194512001.1606002</v>
      </c>
      <c r="F261" s="14">
        <f t="shared" si="52"/>
        <v>0</v>
      </c>
      <c r="G261" s="14">
        <f>SUM(G243:G260)</f>
        <v>58833964.784299999</v>
      </c>
      <c r="H261" s="14">
        <f>SUM(H243:H260)</f>
        <v>64201339.318700001</v>
      </c>
      <c r="I261" s="14">
        <f>SUM(I243:I260)</f>
        <v>8910829.9813999981</v>
      </c>
      <c r="J261" s="14">
        <f t="shared" ref="J261" si="53">SUM(J243:J260)</f>
        <v>558424360.25639999</v>
      </c>
      <c r="K261" s="8">
        <f t="shared" si="38"/>
        <v>2884882495.5014</v>
      </c>
      <c r="L261" s="11"/>
      <c r="M261" s="143"/>
      <c r="N261" s="146"/>
      <c r="O261" s="12">
        <v>6</v>
      </c>
      <c r="P261" s="5" t="s">
        <v>659</v>
      </c>
      <c r="Q261" s="5">
        <v>134356462.86700001</v>
      </c>
      <c r="R261" s="5">
        <v>-2536017.62</v>
      </c>
      <c r="S261" s="5">
        <v>3602041.5476000002</v>
      </c>
      <c r="T261" s="5">
        <v>3930652.8547999999</v>
      </c>
      <c r="U261" s="5">
        <v>545555.27469999995</v>
      </c>
      <c r="V261" s="5">
        <v>40457384.947400004</v>
      </c>
      <c r="W261" s="6">
        <f t="shared" si="39"/>
        <v>180356079.87149999</v>
      </c>
    </row>
    <row r="262" spans="1:23" ht="24.95" customHeight="1">
      <c r="A262" s="151">
        <v>13</v>
      </c>
      <c r="B262" s="145" t="s">
        <v>36</v>
      </c>
      <c r="C262" s="1">
        <v>1</v>
      </c>
      <c r="D262" s="5" t="s">
        <v>300</v>
      </c>
      <c r="E262" s="5">
        <v>141383781.02309999</v>
      </c>
      <c r="F262" s="5">
        <v>0</v>
      </c>
      <c r="G262" s="5">
        <v>3790441.0591000002</v>
      </c>
      <c r="H262" s="5">
        <v>4136239.8997</v>
      </c>
      <c r="I262" s="5">
        <v>574089.74490000005</v>
      </c>
      <c r="J262" s="5">
        <v>37331988.085500002</v>
      </c>
      <c r="K262" s="6">
        <f t="shared" si="38"/>
        <v>187216539.81229997</v>
      </c>
      <c r="L262" s="11"/>
      <c r="M262" s="143"/>
      <c r="N262" s="146"/>
      <c r="O262" s="12">
        <v>7</v>
      </c>
      <c r="P262" s="5" t="s">
        <v>660</v>
      </c>
      <c r="Q262" s="5">
        <v>145661261.5661</v>
      </c>
      <c r="R262" s="5">
        <v>-2536017.62</v>
      </c>
      <c r="S262" s="5">
        <v>3905118.5543</v>
      </c>
      <c r="T262" s="5">
        <v>4261379.3291999996</v>
      </c>
      <c r="U262" s="5">
        <v>591458.48190000001</v>
      </c>
      <c r="V262" s="5">
        <v>41884610.482799999</v>
      </c>
      <c r="W262" s="6">
        <f t="shared" si="39"/>
        <v>193767810.79430002</v>
      </c>
    </row>
    <row r="263" spans="1:23" ht="24.95" customHeight="1">
      <c r="A263" s="151"/>
      <c r="B263" s="146"/>
      <c r="C263" s="1">
        <v>2</v>
      </c>
      <c r="D263" s="5" t="s">
        <v>301</v>
      </c>
      <c r="E263" s="5">
        <v>107583503.559</v>
      </c>
      <c r="F263" s="5">
        <v>0</v>
      </c>
      <c r="G263" s="5">
        <v>2884269.5125000002</v>
      </c>
      <c r="H263" s="5">
        <v>3147399.0633999999</v>
      </c>
      <c r="I263" s="5">
        <v>436843.50260000001</v>
      </c>
      <c r="J263" s="5">
        <v>27631643.305199999</v>
      </c>
      <c r="K263" s="6">
        <f t="shared" si="38"/>
        <v>141683658.9427</v>
      </c>
      <c r="L263" s="11"/>
      <c r="M263" s="143"/>
      <c r="N263" s="146"/>
      <c r="O263" s="12">
        <v>8</v>
      </c>
      <c r="P263" s="5" t="s">
        <v>661</v>
      </c>
      <c r="Q263" s="5">
        <v>107201342.93009999</v>
      </c>
      <c r="R263" s="5">
        <v>-2536017.62</v>
      </c>
      <c r="S263" s="5">
        <v>2874023.9430999998</v>
      </c>
      <c r="T263" s="5">
        <v>3136218.7990999999</v>
      </c>
      <c r="U263" s="5">
        <v>435291.73690000002</v>
      </c>
      <c r="V263" s="5">
        <v>31148069.973000001</v>
      </c>
      <c r="W263" s="6">
        <f t="shared" si="39"/>
        <v>142258929.7622</v>
      </c>
    </row>
    <row r="264" spans="1:23" ht="24.95" customHeight="1">
      <c r="A264" s="151"/>
      <c r="B264" s="146"/>
      <c r="C264" s="1">
        <v>3</v>
      </c>
      <c r="D264" s="5" t="s">
        <v>302</v>
      </c>
      <c r="E264" s="5">
        <v>102579357.9571</v>
      </c>
      <c r="F264" s="5">
        <v>0</v>
      </c>
      <c r="G264" s="5">
        <v>2750110.4257</v>
      </c>
      <c r="H264" s="5">
        <v>3001000.7527000001</v>
      </c>
      <c r="I264" s="5">
        <v>416524.13740000001</v>
      </c>
      <c r="J264" s="5">
        <v>23928016.017700002</v>
      </c>
      <c r="K264" s="6">
        <f t="shared" si="38"/>
        <v>132675009.2906</v>
      </c>
      <c r="L264" s="11"/>
      <c r="M264" s="143"/>
      <c r="N264" s="146"/>
      <c r="O264" s="12">
        <v>9</v>
      </c>
      <c r="P264" s="5" t="s">
        <v>662</v>
      </c>
      <c r="Q264" s="5">
        <v>127225370.2357</v>
      </c>
      <c r="R264" s="5">
        <v>-2536017.62</v>
      </c>
      <c r="S264" s="5">
        <v>3410859.8851000001</v>
      </c>
      <c r="T264" s="5">
        <v>3722029.8454</v>
      </c>
      <c r="U264" s="5">
        <v>516599.42749999999</v>
      </c>
      <c r="V264" s="5">
        <v>37993479.959200002</v>
      </c>
      <c r="W264" s="6">
        <f t="shared" si="39"/>
        <v>170332321.73289999</v>
      </c>
    </row>
    <row r="265" spans="1:23" ht="24.95" customHeight="1">
      <c r="A265" s="151"/>
      <c r="B265" s="146"/>
      <c r="C265" s="1">
        <v>4</v>
      </c>
      <c r="D265" s="5" t="s">
        <v>303</v>
      </c>
      <c r="E265" s="5">
        <v>105918755.98819999</v>
      </c>
      <c r="F265" s="5">
        <v>0</v>
      </c>
      <c r="G265" s="5">
        <v>2839638.3144</v>
      </c>
      <c r="H265" s="5">
        <v>3098696.1974999998</v>
      </c>
      <c r="I265" s="5">
        <v>430083.7844</v>
      </c>
      <c r="J265" s="5">
        <v>27012598.4386</v>
      </c>
      <c r="K265" s="6">
        <f t="shared" ref="K265:K328" si="54">E265+F265+G265+H265+I265+J265</f>
        <v>139299772.72310001</v>
      </c>
      <c r="L265" s="11"/>
      <c r="M265" s="143"/>
      <c r="N265" s="146"/>
      <c r="O265" s="12">
        <v>10</v>
      </c>
      <c r="P265" s="5" t="s">
        <v>663</v>
      </c>
      <c r="Q265" s="5">
        <v>133199116.3594</v>
      </c>
      <c r="R265" s="5">
        <v>-2536017.62</v>
      </c>
      <c r="S265" s="5">
        <v>3571013.5633999999</v>
      </c>
      <c r="T265" s="5">
        <v>3896794.2129000002</v>
      </c>
      <c r="U265" s="5">
        <v>540855.86179999996</v>
      </c>
      <c r="V265" s="5">
        <v>38993517.373599999</v>
      </c>
      <c r="W265" s="6">
        <f t="shared" ref="W265:W328" si="55">Q265+R265+S265+T265+U265+V265</f>
        <v>177665279.7511</v>
      </c>
    </row>
    <row r="266" spans="1:23" ht="24.95" customHeight="1">
      <c r="A266" s="151"/>
      <c r="B266" s="146"/>
      <c r="C266" s="1">
        <v>5</v>
      </c>
      <c r="D266" s="5" t="s">
        <v>304</v>
      </c>
      <c r="E266" s="5">
        <v>112188603.0767</v>
      </c>
      <c r="F266" s="5">
        <v>0</v>
      </c>
      <c r="G266" s="5">
        <v>3007730.3377999999</v>
      </c>
      <c r="H266" s="5">
        <v>3282123.1189000001</v>
      </c>
      <c r="I266" s="5">
        <v>455542.53850000002</v>
      </c>
      <c r="J266" s="5">
        <v>28664634.368099999</v>
      </c>
      <c r="K266" s="6">
        <f t="shared" si="54"/>
        <v>147598633.44</v>
      </c>
      <c r="L266" s="11"/>
      <c r="M266" s="143"/>
      <c r="N266" s="146"/>
      <c r="O266" s="12">
        <v>11</v>
      </c>
      <c r="P266" s="5" t="s">
        <v>848</v>
      </c>
      <c r="Q266" s="5">
        <v>96334367.880500004</v>
      </c>
      <c r="R266" s="5">
        <v>-2536017.62</v>
      </c>
      <c r="S266" s="5">
        <v>2582684.8084999998</v>
      </c>
      <c r="T266" s="5">
        <v>2818301.0331999999</v>
      </c>
      <c r="U266" s="5">
        <v>391166.31540000002</v>
      </c>
      <c r="V266" s="5">
        <v>28133566.962099999</v>
      </c>
      <c r="W266" s="6">
        <f t="shared" si="55"/>
        <v>127724069.37970001</v>
      </c>
    </row>
    <row r="267" spans="1:23" ht="24.95" customHeight="1">
      <c r="A267" s="151"/>
      <c r="B267" s="146"/>
      <c r="C267" s="1">
        <v>6</v>
      </c>
      <c r="D267" s="5" t="s">
        <v>305</v>
      </c>
      <c r="E267" s="5">
        <v>114365989.1592</v>
      </c>
      <c r="F267" s="5">
        <v>0</v>
      </c>
      <c r="G267" s="5">
        <v>3066105.1638000002</v>
      </c>
      <c r="H267" s="5">
        <v>3345823.4325999999</v>
      </c>
      <c r="I267" s="5">
        <v>464383.82860000001</v>
      </c>
      <c r="J267" s="5">
        <v>29548336.333799999</v>
      </c>
      <c r="K267" s="6">
        <f t="shared" si="54"/>
        <v>150790637.91800001</v>
      </c>
      <c r="L267" s="11"/>
      <c r="M267" s="143"/>
      <c r="N267" s="146"/>
      <c r="O267" s="12">
        <v>12</v>
      </c>
      <c r="P267" s="5" t="s">
        <v>664</v>
      </c>
      <c r="Q267" s="5">
        <v>100465223.5125</v>
      </c>
      <c r="R267" s="5">
        <v>-2536017.62</v>
      </c>
      <c r="S267" s="5">
        <v>2693431.3500999999</v>
      </c>
      <c r="T267" s="5">
        <v>2939150.8914000001</v>
      </c>
      <c r="U267" s="5">
        <v>407939.68099999998</v>
      </c>
      <c r="V267" s="5">
        <v>28019468.733600002</v>
      </c>
      <c r="W267" s="6">
        <f t="shared" si="55"/>
        <v>131989196.54859999</v>
      </c>
    </row>
    <row r="268" spans="1:23" ht="24.95" customHeight="1">
      <c r="A268" s="151"/>
      <c r="B268" s="146"/>
      <c r="C268" s="1">
        <v>7</v>
      </c>
      <c r="D268" s="5" t="s">
        <v>306</v>
      </c>
      <c r="E268" s="5">
        <v>94238285.227799997</v>
      </c>
      <c r="F268" s="5">
        <v>0</v>
      </c>
      <c r="G268" s="5">
        <v>2526489.6941</v>
      </c>
      <c r="H268" s="5">
        <v>2756979.2845000001</v>
      </c>
      <c r="I268" s="5">
        <v>382655.15840000001</v>
      </c>
      <c r="J268" s="5">
        <v>24347827.3587</v>
      </c>
      <c r="K268" s="6">
        <f t="shared" si="54"/>
        <v>124252236.72350001</v>
      </c>
      <c r="L268" s="11"/>
      <c r="M268" s="143"/>
      <c r="N268" s="146"/>
      <c r="O268" s="12">
        <v>13</v>
      </c>
      <c r="P268" s="5" t="s">
        <v>869</v>
      </c>
      <c r="Q268" s="5">
        <v>98486378.477500007</v>
      </c>
      <c r="R268" s="5">
        <v>-2536017.62</v>
      </c>
      <c r="S268" s="5">
        <v>2640379.3281</v>
      </c>
      <c r="T268" s="5">
        <v>2881258.9767</v>
      </c>
      <c r="U268" s="5">
        <v>399904.56809999997</v>
      </c>
      <c r="V268" s="5">
        <v>28150618.207699999</v>
      </c>
      <c r="W268" s="6">
        <f t="shared" si="55"/>
        <v>130022521.9381</v>
      </c>
    </row>
    <row r="269" spans="1:23" ht="24.95" customHeight="1">
      <c r="A269" s="151"/>
      <c r="B269" s="146"/>
      <c r="C269" s="1">
        <v>8</v>
      </c>
      <c r="D269" s="5" t="s">
        <v>307</v>
      </c>
      <c r="E269" s="5">
        <v>116094028.69419999</v>
      </c>
      <c r="F269" s="5">
        <v>0</v>
      </c>
      <c r="G269" s="5">
        <v>3112433.1935000001</v>
      </c>
      <c r="H269" s="5">
        <v>3396377.9304999998</v>
      </c>
      <c r="I269" s="5">
        <v>471400.5442</v>
      </c>
      <c r="J269" s="5">
        <v>28291986.046799999</v>
      </c>
      <c r="K269" s="6">
        <f t="shared" si="54"/>
        <v>151366226.40919998</v>
      </c>
      <c r="L269" s="11"/>
      <c r="M269" s="143"/>
      <c r="N269" s="146"/>
      <c r="O269" s="12">
        <v>14</v>
      </c>
      <c r="P269" s="5" t="s">
        <v>665</v>
      </c>
      <c r="Q269" s="5">
        <v>146278268.51589999</v>
      </c>
      <c r="R269" s="5">
        <v>-2536017.62</v>
      </c>
      <c r="S269" s="5">
        <v>3921660.2571</v>
      </c>
      <c r="T269" s="5">
        <v>4279430.1179</v>
      </c>
      <c r="U269" s="5">
        <v>593963.84259999997</v>
      </c>
      <c r="V269" s="5">
        <v>38716404.399999999</v>
      </c>
      <c r="W269" s="6">
        <f t="shared" si="55"/>
        <v>191253709.51349998</v>
      </c>
    </row>
    <row r="270" spans="1:23" ht="24.95" customHeight="1">
      <c r="A270" s="151"/>
      <c r="B270" s="146"/>
      <c r="C270" s="1">
        <v>9</v>
      </c>
      <c r="D270" s="5" t="s">
        <v>308</v>
      </c>
      <c r="E270" s="5">
        <v>124215996.1953</v>
      </c>
      <c r="F270" s="5">
        <v>0</v>
      </c>
      <c r="G270" s="5">
        <v>3330179.804</v>
      </c>
      <c r="H270" s="5">
        <v>3633989.3864000002</v>
      </c>
      <c r="I270" s="5">
        <v>504379.84499999997</v>
      </c>
      <c r="J270" s="5">
        <v>32058436.895199999</v>
      </c>
      <c r="K270" s="6">
        <f t="shared" si="54"/>
        <v>163742982.1259</v>
      </c>
      <c r="L270" s="11"/>
      <c r="M270" s="143"/>
      <c r="N270" s="146"/>
      <c r="O270" s="12">
        <v>15</v>
      </c>
      <c r="P270" s="5" t="s">
        <v>870</v>
      </c>
      <c r="Q270" s="5">
        <v>99748113.401299998</v>
      </c>
      <c r="R270" s="5">
        <v>-2536017.62</v>
      </c>
      <c r="S270" s="5">
        <v>2674205.9227999998</v>
      </c>
      <c r="T270" s="5">
        <v>2918171.5441000001</v>
      </c>
      <c r="U270" s="5">
        <v>405027.85090000002</v>
      </c>
      <c r="V270" s="5">
        <v>29055483.067000002</v>
      </c>
      <c r="W270" s="6">
        <f t="shared" si="55"/>
        <v>132264984.1661</v>
      </c>
    </row>
    <row r="271" spans="1:23" ht="24.95" customHeight="1">
      <c r="A271" s="151"/>
      <c r="B271" s="146"/>
      <c r="C271" s="1">
        <v>10</v>
      </c>
      <c r="D271" s="5" t="s">
        <v>309</v>
      </c>
      <c r="E271" s="5">
        <v>108467842.6956</v>
      </c>
      <c r="F271" s="5">
        <v>0</v>
      </c>
      <c r="G271" s="5">
        <v>2907978.2812999999</v>
      </c>
      <c r="H271" s="5">
        <v>3173270.7637999998</v>
      </c>
      <c r="I271" s="5">
        <v>440434.36729999998</v>
      </c>
      <c r="J271" s="5">
        <v>27580973.291700002</v>
      </c>
      <c r="K271" s="6">
        <f t="shared" si="54"/>
        <v>142570499.39969999</v>
      </c>
      <c r="L271" s="11"/>
      <c r="M271" s="143"/>
      <c r="N271" s="146"/>
      <c r="O271" s="12">
        <v>16</v>
      </c>
      <c r="P271" s="5" t="s">
        <v>666</v>
      </c>
      <c r="Q271" s="5">
        <v>104671486.5879</v>
      </c>
      <c r="R271" s="5">
        <v>-2536017.62</v>
      </c>
      <c r="S271" s="5">
        <v>2806199.5343999998</v>
      </c>
      <c r="T271" s="5">
        <v>3062206.8250000002</v>
      </c>
      <c r="U271" s="5">
        <v>425019.23910000001</v>
      </c>
      <c r="V271" s="5">
        <v>29317116.895599999</v>
      </c>
      <c r="W271" s="6">
        <f t="shared" si="55"/>
        <v>137746011.46199998</v>
      </c>
    </row>
    <row r="272" spans="1:23" ht="24.95" customHeight="1">
      <c r="A272" s="151"/>
      <c r="B272" s="146"/>
      <c r="C272" s="1">
        <v>11</v>
      </c>
      <c r="D272" s="5" t="s">
        <v>310</v>
      </c>
      <c r="E272" s="5">
        <v>116241177.8726</v>
      </c>
      <c r="F272" s="5">
        <v>0</v>
      </c>
      <c r="G272" s="5">
        <v>3116378.2025000001</v>
      </c>
      <c r="H272" s="5">
        <v>3400682.8394999998</v>
      </c>
      <c r="I272" s="5">
        <v>471998.04440000001</v>
      </c>
      <c r="J272" s="5">
        <v>28855644.597899999</v>
      </c>
      <c r="K272" s="6">
        <f t="shared" si="54"/>
        <v>152085881.55689999</v>
      </c>
      <c r="L272" s="11"/>
      <c r="M272" s="143"/>
      <c r="N272" s="146"/>
      <c r="O272" s="12">
        <v>17</v>
      </c>
      <c r="P272" s="5" t="s">
        <v>667</v>
      </c>
      <c r="Q272" s="5">
        <v>136755062.63119999</v>
      </c>
      <c r="R272" s="5">
        <v>-2536017.62</v>
      </c>
      <c r="S272" s="5">
        <v>3666347.0214</v>
      </c>
      <c r="T272" s="5">
        <v>4000824.8643999998</v>
      </c>
      <c r="U272" s="5">
        <v>555294.80429999996</v>
      </c>
      <c r="V272" s="5">
        <v>37442035.4208</v>
      </c>
      <c r="W272" s="6">
        <f t="shared" si="55"/>
        <v>179883547.1221</v>
      </c>
    </row>
    <row r="273" spans="1:23" ht="24.95" customHeight="1">
      <c r="A273" s="151"/>
      <c r="B273" s="146"/>
      <c r="C273" s="1">
        <v>12</v>
      </c>
      <c r="D273" s="5" t="s">
        <v>311</v>
      </c>
      <c r="E273" s="5">
        <v>81573442.309300005</v>
      </c>
      <c r="F273" s="5">
        <v>0</v>
      </c>
      <c r="G273" s="5">
        <v>2186950.4608</v>
      </c>
      <c r="H273" s="5">
        <v>2386464.1644000001</v>
      </c>
      <c r="I273" s="5">
        <v>331229.4829</v>
      </c>
      <c r="J273" s="5">
        <v>21303152.1083</v>
      </c>
      <c r="K273" s="6">
        <f t="shared" si="54"/>
        <v>107781238.5257</v>
      </c>
      <c r="L273" s="11"/>
      <c r="M273" s="143"/>
      <c r="N273" s="146"/>
      <c r="O273" s="12">
        <v>18</v>
      </c>
      <c r="P273" s="5" t="s">
        <v>668</v>
      </c>
      <c r="Q273" s="5">
        <v>118248709.17299999</v>
      </c>
      <c r="R273" s="5">
        <v>-2536017.62</v>
      </c>
      <c r="S273" s="5">
        <v>3170199.2914999998</v>
      </c>
      <c r="T273" s="5">
        <v>3459413.9824999999</v>
      </c>
      <c r="U273" s="5">
        <v>480149.63799999998</v>
      </c>
      <c r="V273" s="5">
        <v>29685895.430599999</v>
      </c>
      <c r="W273" s="6">
        <f t="shared" si="55"/>
        <v>152508349.89559999</v>
      </c>
    </row>
    <row r="274" spans="1:23" ht="24.95" customHeight="1">
      <c r="A274" s="151"/>
      <c r="B274" s="146"/>
      <c r="C274" s="1">
        <v>13</v>
      </c>
      <c r="D274" s="5" t="s">
        <v>312</v>
      </c>
      <c r="E274" s="5">
        <v>103388833.5988</v>
      </c>
      <c r="F274" s="5">
        <v>0</v>
      </c>
      <c r="G274" s="5">
        <v>2771812.1348999999</v>
      </c>
      <c r="H274" s="5">
        <v>3024682.2911999999</v>
      </c>
      <c r="I274" s="5">
        <v>419811.0184</v>
      </c>
      <c r="J274" s="5">
        <v>26480140.039000001</v>
      </c>
      <c r="K274" s="6">
        <f t="shared" si="54"/>
        <v>136085279.08230001</v>
      </c>
      <c r="L274" s="11"/>
      <c r="M274" s="143"/>
      <c r="N274" s="146"/>
      <c r="O274" s="12">
        <v>19</v>
      </c>
      <c r="P274" s="5" t="s">
        <v>669</v>
      </c>
      <c r="Q274" s="5">
        <v>108554043.9375</v>
      </c>
      <c r="R274" s="5">
        <v>-2536017.62</v>
      </c>
      <c r="S274" s="5">
        <v>2910289.3012000001</v>
      </c>
      <c r="T274" s="5">
        <v>3175792.6161000002</v>
      </c>
      <c r="U274" s="5">
        <v>440784.38799999998</v>
      </c>
      <c r="V274" s="5">
        <v>28133627.427499998</v>
      </c>
      <c r="W274" s="6">
        <f t="shared" si="55"/>
        <v>140678520.0503</v>
      </c>
    </row>
    <row r="275" spans="1:23" ht="24.95" customHeight="1">
      <c r="A275" s="151"/>
      <c r="B275" s="146"/>
      <c r="C275" s="1">
        <v>14</v>
      </c>
      <c r="D275" s="5" t="s">
        <v>313</v>
      </c>
      <c r="E275" s="5">
        <v>100890663.6798</v>
      </c>
      <c r="F275" s="5">
        <v>0</v>
      </c>
      <c r="G275" s="5">
        <v>2704837.2261999999</v>
      </c>
      <c r="H275" s="5">
        <v>2951597.3161999998</v>
      </c>
      <c r="I275" s="5">
        <v>409667.18349999998</v>
      </c>
      <c r="J275" s="5">
        <v>25549275.0535</v>
      </c>
      <c r="K275" s="6">
        <f t="shared" si="54"/>
        <v>132506040.45920001</v>
      </c>
      <c r="L275" s="11"/>
      <c r="M275" s="143"/>
      <c r="N275" s="146"/>
      <c r="O275" s="12">
        <v>20</v>
      </c>
      <c r="P275" s="5" t="s">
        <v>871</v>
      </c>
      <c r="Q275" s="5">
        <v>98018111.840000004</v>
      </c>
      <c r="R275" s="5">
        <v>-2536017.62</v>
      </c>
      <c r="S275" s="5">
        <v>2627825.2919999999</v>
      </c>
      <c r="T275" s="5">
        <v>2867559.6461999998</v>
      </c>
      <c r="U275" s="5">
        <v>398003.16850000003</v>
      </c>
      <c r="V275" s="5">
        <v>26850490.9639</v>
      </c>
      <c r="W275" s="6">
        <f t="shared" si="55"/>
        <v>128225973.2906</v>
      </c>
    </row>
    <row r="276" spans="1:23" ht="24.95" customHeight="1">
      <c r="A276" s="151"/>
      <c r="B276" s="146"/>
      <c r="C276" s="1">
        <v>15</v>
      </c>
      <c r="D276" s="5" t="s">
        <v>314</v>
      </c>
      <c r="E276" s="5">
        <v>108206597.7094</v>
      </c>
      <c r="F276" s="5">
        <v>0</v>
      </c>
      <c r="G276" s="5">
        <v>2900974.4106000001</v>
      </c>
      <c r="H276" s="5">
        <v>3165627.9356999998</v>
      </c>
      <c r="I276" s="5">
        <v>439373.58029999997</v>
      </c>
      <c r="J276" s="5">
        <v>27529033.5046</v>
      </c>
      <c r="K276" s="6">
        <f t="shared" si="54"/>
        <v>142241607.1406</v>
      </c>
      <c r="L276" s="11"/>
      <c r="M276" s="143"/>
      <c r="N276" s="146"/>
      <c r="O276" s="12">
        <v>21</v>
      </c>
      <c r="P276" s="5" t="s">
        <v>670</v>
      </c>
      <c r="Q276" s="5">
        <v>121051790.84029999</v>
      </c>
      <c r="R276" s="5">
        <v>-2536017.62</v>
      </c>
      <c r="S276" s="5">
        <v>3245348.7588999998</v>
      </c>
      <c r="T276" s="5">
        <v>3541419.2744</v>
      </c>
      <c r="U276" s="5">
        <v>491531.56900000002</v>
      </c>
      <c r="V276" s="5">
        <v>34060265.510200001</v>
      </c>
      <c r="W276" s="6">
        <f t="shared" si="55"/>
        <v>159854338.3328</v>
      </c>
    </row>
    <row r="277" spans="1:23" ht="24.95" customHeight="1">
      <c r="A277" s="151"/>
      <c r="B277" s="147"/>
      <c r="C277" s="1">
        <v>16</v>
      </c>
      <c r="D277" s="5" t="s">
        <v>315</v>
      </c>
      <c r="E277" s="5">
        <v>105185252.7251</v>
      </c>
      <c r="F277" s="5">
        <v>0</v>
      </c>
      <c r="G277" s="5">
        <v>2819973.3933999999</v>
      </c>
      <c r="H277" s="5">
        <v>3077237.2618</v>
      </c>
      <c r="I277" s="5">
        <v>427105.3898</v>
      </c>
      <c r="J277" s="5">
        <v>26786155.478500001</v>
      </c>
      <c r="K277" s="6">
        <f t="shared" si="54"/>
        <v>138295724.24860001</v>
      </c>
      <c r="L277" s="11"/>
      <c r="M277" s="143"/>
      <c r="N277" s="146"/>
      <c r="O277" s="12">
        <v>22</v>
      </c>
      <c r="P277" s="5" t="s">
        <v>872</v>
      </c>
      <c r="Q277" s="5">
        <v>112125992.09909999</v>
      </c>
      <c r="R277" s="5">
        <v>-2536017.62</v>
      </c>
      <c r="S277" s="5">
        <v>3006051.7633000002</v>
      </c>
      <c r="T277" s="5">
        <v>3280291.4093999998</v>
      </c>
      <c r="U277" s="5">
        <v>455288.3063</v>
      </c>
      <c r="V277" s="5">
        <v>30853180.1688</v>
      </c>
      <c r="W277" s="6">
        <f t="shared" si="55"/>
        <v>147184786.12689999</v>
      </c>
    </row>
    <row r="278" spans="1:23" ht="24.95" customHeight="1">
      <c r="A278" s="1"/>
      <c r="B278" s="148" t="s">
        <v>824</v>
      </c>
      <c r="C278" s="149"/>
      <c r="D278" s="150"/>
      <c r="E278" s="14">
        <f t="shared" ref="E278:H278" si="56">SUM(E262:E277)</f>
        <v>1742522111.4712</v>
      </c>
      <c r="F278" s="14">
        <f t="shared" si="56"/>
        <v>0</v>
      </c>
      <c r="G278" s="14">
        <f t="shared" si="56"/>
        <v>46716301.61460001</v>
      </c>
      <c r="H278" s="14">
        <f t="shared" si="56"/>
        <v>50978191.638799988</v>
      </c>
      <c r="I278" s="14">
        <f>SUM(I262:I277)</f>
        <v>7075522.1506000003</v>
      </c>
      <c r="J278" s="14">
        <f t="shared" ref="J278" si="57">SUM(J262:J277)</f>
        <v>442899840.92309994</v>
      </c>
      <c r="K278" s="8">
        <f t="shared" si="54"/>
        <v>2290191967.7982998</v>
      </c>
      <c r="L278" s="11"/>
      <c r="M278" s="143"/>
      <c r="N278" s="146"/>
      <c r="O278" s="12">
        <v>23</v>
      </c>
      <c r="P278" s="5" t="s">
        <v>873</v>
      </c>
      <c r="Q278" s="5">
        <v>116078569.35070001</v>
      </c>
      <c r="R278" s="5">
        <v>-2536017.62</v>
      </c>
      <c r="S278" s="5">
        <v>3112018.7348000002</v>
      </c>
      <c r="T278" s="5">
        <v>3395925.6612</v>
      </c>
      <c r="U278" s="5">
        <v>471337.77140000003</v>
      </c>
      <c r="V278" s="5">
        <v>33922585.771899998</v>
      </c>
      <c r="W278" s="6">
        <f t="shared" si="55"/>
        <v>154444419.67000002</v>
      </c>
    </row>
    <row r="279" spans="1:23" ht="24.95" customHeight="1">
      <c r="A279" s="151">
        <v>14</v>
      </c>
      <c r="B279" s="145" t="s">
        <v>37</v>
      </c>
      <c r="C279" s="1">
        <v>1</v>
      </c>
      <c r="D279" s="5" t="s">
        <v>316</v>
      </c>
      <c r="E279" s="5">
        <v>131762642.7572</v>
      </c>
      <c r="F279" s="5">
        <v>0</v>
      </c>
      <c r="G279" s="5">
        <v>3532502.2965000002</v>
      </c>
      <c r="H279" s="5">
        <v>3854769.5946999998</v>
      </c>
      <c r="I279" s="5">
        <v>535023.05160000001</v>
      </c>
      <c r="J279" s="5">
        <v>31048751.0647</v>
      </c>
      <c r="K279" s="6">
        <f t="shared" si="54"/>
        <v>170733688.76470003</v>
      </c>
      <c r="L279" s="11"/>
      <c r="M279" s="143"/>
      <c r="N279" s="146"/>
      <c r="O279" s="12">
        <v>24</v>
      </c>
      <c r="P279" s="5" t="s">
        <v>874</v>
      </c>
      <c r="Q279" s="5">
        <v>99371720.728200004</v>
      </c>
      <c r="R279" s="5">
        <v>-2536017.62</v>
      </c>
      <c r="S279" s="5">
        <v>2664114.9898999999</v>
      </c>
      <c r="T279" s="5">
        <v>2907160.0236</v>
      </c>
      <c r="U279" s="5">
        <v>403499.50599999999</v>
      </c>
      <c r="V279" s="5">
        <v>28002719.815099999</v>
      </c>
      <c r="W279" s="6">
        <f t="shared" si="55"/>
        <v>130813197.44279999</v>
      </c>
    </row>
    <row r="280" spans="1:23" ht="24.95" customHeight="1">
      <c r="A280" s="151"/>
      <c r="B280" s="146"/>
      <c r="C280" s="1">
        <v>2</v>
      </c>
      <c r="D280" s="5" t="s">
        <v>317</v>
      </c>
      <c r="E280" s="5">
        <v>111019495.9223</v>
      </c>
      <c r="F280" s="5">
        <v>0</v>
      </c>
      <c r="G280" s="5">
        <v>2976387.0554999998</v>
      </c>
      <c r="H280" s="5">
        <v>3247920.4145999998</v>
      </c>
      <c r="I280" s="5">
        <v>450795.37150000001</v>
      </c>
      <c r="J280" s="5">
        <v>27154113.547200002</v>
      </c>
      <c r="K280" s="6">
        <f t="shared" si="54"/>
        <v>144848712.31110001</v>
      </c>
      <c r="L280" s="11"/>
      <c r="M280" s="143"/>
      <c r="N280" s="146"/>
      <c r="O280" s="12">
        <v>25</v>
      </c>
      <c r="P280" s="5" t="s">
        <v>671</v>
      </c>
      <c r="Q280" s="5">
        <v>90934911.334099993</v>
      </c>
      <c r="R280" s="5">
        <v>-2536017.62</v>
      </c>
      <c r="S280" s="5">
        <v>2437927.5976999998</v>
      </c>
      <c r="T280" s="5">
        <v>2660337.7404</v>
      </c>
      <c r="U280" s="5">
        <v>369241.78759999998</v>
      </c>
      <c r="V280" s="5">
        <v>25848276.7947</v>
      </c>
      <c r="W280" s="6">
        <f t="shared" si="55"/>
        <v>119714677.63449998</v>
      </c>
    </row>
    <row r="281" spans="1:23" ht="24.95" customHeight="1">
      <c r="A281" s="151"/>
      <c r="B281" s="146"/>
      <c r="C281" s="1">
        <v>3</v>
      </c>
      <c r="D281" s="5" t="s">
        <v>318</v>
      </c>
      <c r="E281" s="5">
        <v>150276654.59979999</v>
      </c>
      <c r="F281" s="5">
        <v>0</v>
      </c>
      <c r="G281" s="5">
        <v>4028855.3446</v>
      </c>
      <c r="H281" s="5">
        <v>4396404.5257000001</v>
      </c>
      <c r="I281" s="5">
        <v>610199.31480000005</v>
      </c>
      <c r="J281" s="5">
        <v>35943728.323600002</v>
      </c>
      <c r="K281" s="6">
        <f t="shared" si="54"/>
        <v>195255842.10849997</v>
      </c>
      <c r="L281" s="11"/>
      <c r="M281" s="143"/>
      <c r="N281" s="146"/>
      <c r="O281" s="12">
        <v>26</v>
      </c>
      <c r="P281" s="5" t="s">
        <v>672</v>
      </c>
      <c r="Q281" s="5">
        <v>120539404.43619999</v>
      </c>
      <c r="R281" s="5">
        <v>-2536017.62</v>
      </c>
      <c r="S281" s="5">
        <v>3231611.89</v>
      </c>
      <c r="T281" s="5">
        <v>3526429.2022000002</v>
      </c>
      <c r="U281" s="5">
        <v>489451.02069999999</v>
      </c>
      <c r="V281" s="5">
        <v>34164749.738499999</v>
      </c>
      <c r="W281" s="6">
        <f t="shared" si="55"/>
        <v>159415628.66759998</v>
      </c>
    </row>
    <row r="282" spans="1:23" ht="24.95" customHeight="1">
      <c r="A282" s="151"/>
      <c r="B282" s="146"/>
      <c r="C282" s="1">
        <v>4</v>
      </c>
      <c r="D282" s="5" t="s">
        <v>319</v>
      </c>
      <c r="E282" s="5">
        <v>141265575.61770001</v>
      </c>
      <c r="F282" s="5">
        <v>0</v>
      </c>
      <c r="G282" s="5">
        <v>3787272.0207000002</v>
      </c>
      <c r="H282" s="5">
        <v>4132781.7525999998</v>
      </c>
      <c r="I282" s="5">
        <v>573609.77110000001</v>
      </c>
      <c r="J282" s="5">
        <v>33873574.084600002</v>
      </c>
      <c r="K282" s="6">
        <f t="shared" si="54"/>
        <v>183632813.24670005</v>
      </c>
      <c r="L282" s="11"/>
      <c r="M282" s="143"/>
      <c r="N282" s="146"/>
      <c r="O282" s="12">
        <v>27</v>
      </c>
      <c r="P282" s="5" t="s">
        <v>875</v>
      </c>
      <c r="Q282" s="5">
        <v>131331050.1786</v>
      </c>
      <c r="R282" s="5">
        <v>-2536017.62</v>
      </c>
      <c r="S282" s="5">
        <v>3520931.4769000001</v>
      </c>
      <c r="T282" s="5">
        <v>3842143.1786000002</v>
      </c>
      <c r="U282" s="5">
        <v>533270.56709999999</v>
      </c>
      <c r="V282" s="5">
        <v>37933800.599600002</v>
      </c>
      <c r="W282" s="6">
        <f t="shared" si="55"/>
        <v>174625178.38080001</v>
      </c>
    </row>
    <row r="283" spans="1:23" ht="24.95" customHeight="1">
      <c r="A283" s="151"/>
      <c r="B283" s="146"/>
      <c r="C283" s="1">
        <v>5</v>
      </c>
      <c r="D283" s="5" t="s">
        <v>320</v>
      </c>
      <c r="E283" s="5">
        <v>136587543.09709999</v>
      </c>
      <c r="F283" s="5">
        <v>0</v>
      </c>
      <c r="G283" s="5">
        <v>3661855.8916000002</v>
      </c>
      <c r="H283" s="5">
        <v>3995924.0125000002</v>
      </c>
      <c r="I283" s="5">
        <v>554614.59019999998</v>
      </c>
      <c r="J283" s="5">
        <v>31084365.191100001</v>
      </c>
      <c r="K283" s="6">
        <f t="shared" si="54"/>
        <v>175884302.7825</v>
      </c>
      <c r="L283" s="11"/>
      <c r="M283" s="143"/>
      <c r="N283" s="146"/>
      <c r="O283" s="12">
        <v>28</v>
      </c>
      <c r="P283" s="5" t="s">
        <v>673</v>
      </c>
      <c r="Q283" s="5">
        <v>100587098.5785</v>
      </c>
      <c r="R283" s="5">
        <v>-2536017.62</v>
      </c>
      <c r="S283" s="5">
        <v>2696698.7705999999</v>
      </c>
      <c r="T283" s="5">
        <v>2942716.3958999999</v>
      </c>
      <c r="U283" s="5">
        <v>408434.55550000002</v>
      </c>
      <c r="V283" s="5">
        <v>28221967.391399998</v>
      </c>
      <c r="W283" s="6">
        <f t="shared" si="55"/>
        <v>132320898.0719</v>
      </c>
    </row>
    <row r="284" spans="1:23" ht="24.95" customHeight="1">
      <c r="A284" s="151"/>
      <c r="B284" s="146"/>
      <c r="C284" s="1">
        <v>6</v>
      </c>
      <c r="D284" s="5" t="s">
        <v>321</v>
      </c>
      <c r="E284" s="5">
        <v>131324590.1917</v>
      </c>
      <c r="F284" s="5">
        <v>0</v>
      </c>
      <c r="G284" s="5">
        <v>3520758.2873</v>
      </c>
      <c r="H284" s="5">
        <v>3841954.1889999998</v>
      </c>
      <c r="I284" s="5">
        <v>533244.33629999997</v>
      </c>
      <c r="J284" s="5">
        <v>29330565.976799998</v>
      </c>
      <c r="K284" s="6">
        <f t="shared" si="54"/>
        <v>168551112.98109999</v>
      </c>
      <c r="L284" s="11"/>
      <c r="M284" s="143"/>
      <c r="N284" s="146"/>
      <c r="O284" s="12">
        <v>29</v>
      </c>
      <c r="P284" s="5" t="s">
        <v>674</v>
      </c>
      <c r="Q284" s="5">
        <v>120967643.1389</v>
      </c>
      <c r="R284" s="5">
        <v>-2536017.62</v>
      </c>
      <c r="S284" s="5">
        <v>3243092.7936</v>
      </c>
      <c r="T284" s="5">
        <v>3538957.4992999998</v>
      </c>
      <c r="U284" s="5">
        <v>491189.88669999997</v>
      </c>
      <c r="V284" s="5">
        <v>31014683.278700002</v>
      </c>
      <c r="W284" s="6">
        <f t="shared" si="55"/>
        <v>156719548.9772</v>
      </c>
    </row>
    <row r="285" spans="1:23" ht="24.95" customHeight="1">
      <c r="A285" s="151"/>
      <c r="B285" s="146"/>
      <c r="C285" s="1">
        <v>7</v>
      </c>
      <c r="D285" s="5" t="s">
        <v>322</v>
      </c>
      <c r="E285" s="5">
        <v>132596589.0495</v>
      </c>
      <c r="F285" s="5">
        <v>0</v>
      </c>
      <c r="G285" s="5">
        <v>3554860.0539000002</v>
      </c>
      <c r="H285" s="5">
        <v>3879167.0318999998</v>
      </c>
      <c r="I285" s="5">
        <v>538409.29579999996</v>
      </c>
      <c r="J285" s="5">
        <v>31720763.630399998</v>
      </c>
      <c r="K285" s="6">
        <f t="shared" si="54"/>
        <v>172289789.06149998</v>
      </c>
      <c r="L285" s="11"/>
      <c r="M285" s="143"/>
      <c r="N285" s="146"/>
      <c r="O285" s="12">
        <v>30</v>
      </c>
      <c r="P285" s="5" t="s">
        <v>876</v>
      </c>
      <c r="Q285" s="5">
        <v>102137053.3461</v>
      </c>
      <c r="R285" s="5">
        <v>-2536017.62</v>
      </c>
      <c r="S285" s="5">
        <v>2738252.4208</v>
      </c>
      <c r="T285" s="5">
        <v>2988060.9517999999</v>
      </c>
      <c r="U285" s="5">
        <v>414728.15669999999</v>
      </c>
      <c r="V285" s="5">
        <v>29395298.670600001</v>
      </c>
      <c r="W285" s="6">
        <f t="shared" si="55"/>
        <v>135137375.926</v>
      </c>
    </row>
    <row r="286" spans="1:23" ht="24.95" customHeight="1">
      <c r="A286" s="151"/>
      <c r="B286" s="146"/>
      <c r="C286" s="1">
        <v>8</v>
      </c>
      <c r="D286" s="5" t="s">
        <v>323</v>
      </c>
      <c r="E286" s="5">
        <v>143511579.31459999</v>
      </c>
      <c r="F286" s="5">
        <v>0</v>
      </c>
      <c r="G286" s="5">
        <v>3847486.4567</v>
      </c>
      <c r="H286" s="5">
        <v>4198489.5023999996</v>
      </c>
      <c r="I286" s="5">
        <v>582729.68339999998</v>
      </c>
      <c r="J286" s="5">
        <v>34755099.295599997</v>
      </c>
      <c r="K286" s="6">
        <f t="shared" si="54"/>
        <v>186895384.2527</v>
      </c>
      <c r="L286" s="11"/>
      <c r="M286" s="143"/>
      <c r="N286" s="146"/>
      <c r="O286" s="12">
        <v>31</v>
      </c>
      <c r="P286" s="5" t="s">
        <v>675</v>
      </c>
      <c r="Q286" s="5">
        <v>102582927.2167</v>
      </c>
      <c r="R286" s="5">
        <v>-2536017.62</v>
      </c>
      <c r="S286" s="5">
        <v>2750206.1161000002</v>
      </c>
      <c r="T286" s="5">
        <v>3001105.1727999998</v>
      </c>
      <c r="U286" s="5">
        <v>416538.63040000002</v>
      </c>
      <c r="V286" s="5">
        <v>30144465.099300001</v>
      </c>
      <c r="W286" s="6">
        <f t="shared" si="55"/>
        <v>136359224.6153</v>
      </c>
    </row>
    <row r="287" spans="1:23" ht="24.95" customHeight="1">
      <c r="A287" s="151"/>
      <c r="B287" s="146"/>
      <c r="C287" s="1">
        <v>9</v>
      </c>
      <c r="D287" s="5" t="s">
        <v>324</v>
      </c>
      <c r="E287" s="5">
        <v>130584966.90549999</v>
      </c>
      <c r="F287" s="5">
        <v>0</v>
      </c>
      <c r="G287" s="5">
        <v>3500929.2910000002</v>
      </c>
      <c r="H287" s="5">
        <v>3820316.2096000002</v>
      </c>
      <c r="I287" s="5">
        <v>530241.09120000002</v>
      </c>
      <c r="J287" s="5">
        <v>27976745.449000001</v>
      </c>
      <c r="K287" s="6">
        <f t="shared" si="54"/>
        <v>166413198.94629997</v>
      </c>
      <c r="L287" s="11"/>
      <c r="M287" s="143"/>
      <c r="N287" s="146"/>
      <c r="O287" s="12">
        <v>32</v>
      </c>
      <c r="P287" s="5" t="s">
        <v>676</v>
      </c>
      <c r="Q287" s="5">
        <v>102084791.4469</v>
      </c>
      <c r="R287" s="5">
        <v>-2536017.62</v>
      </c>
      <c r="S287" s="5">
        <v>2736851.3007999999</v>
      </c>
      <c r="T287" s="5">
        <v>2986532.0087000001</v>
      </c>
      <c r="U287" s="5">
        <v>414515.94699999999</v>
      </c>
      <c r="V287" s="5">
        <v>28571578.3915</v>
      </c>
      <c r="W287" s="6">
        <f t="shared" si="55"/>
        <v>134258251.47489998</v>
      </c>
    </row>
    <row r="288" spans="1:23" ht="24.95" customHeight="1">
      <c r="A288" s="151"/>
      <c r="B288" s="146"/>
      <c r="C288" s="1">
        <v>10</v>
      </c>
      <c r="D288" s="5" t="s">
        <v>325</v>
      </c>
      <c r="E288" s="5">
        <v>122118818.23190001</v>
      </c>
      <c r="F288" s="5">
        <v>0</v>
      </c>
      <c r="G288" s="5">
        <v>3273955.3247000002</v>
      </c>
      <c r="H288" s="5">
        <v>3572635.5939000002</v>
      </c>
      <c r="I288" s="5">
        <v>495864.24050000001</v>
      </c>
      <c r="J288" s="5">
        <v>28042471.349599998</v>
      </c>
      <c r="K288" s="6">
        <f t="shared" si="54"/>
        <v>157503744.74059999</v>
      </c>
      <c r="L288" s="11"/>
      <c r="M288" s="144"/>
      <c r="N288" s="147"/>
      <c r="O288" s="12">
        <v>33</v>
      </c>
      <c r="P288" s="5" t="s">
        <v>677</v>
      </c>
      <c r="Q288" s="5">
        <v>117672084.02509999</v>
      </c>
      <c r="R288" s="5">
        <v>-2536017.62</v>
      </c>
      <c r="S288" s="5">
        <v>3154740.2083000001</v>
      </c>
      <c r="T288" s="5">
        <v>3442544.5797999999</v>
      </c>
      <c r="U288" s="5">
        <v>477808.24790000002</v>
      </c>
      <c r="V288" s="5">
        <v>30497220.300700001</v>
      </c>
      <c r="W288" s="6">
        <f t="shared" si="55"/>
        <v>152708379.74179998</v>
      </c>
    </row>
    <row r="289" spans="1:23" ht="24.95" customHeight="1">
      <c r="A289" s="151"/>
      <c r="B289" s="146"/>
      <c r="C289" s="1">
        <v>11</v>
      </c>
      <c r="D289" s="5" t="s">
        <v>326</v>
      </c>
      <c r="E289" s="5">
        <v>127850193.8902</v>
      </c>
      <c r="F289" s="5">
        <v>0</v>
      </c>
      <c r="G289" s="5">
        <v>3427611.1505</v>
      </c>
      <c r="H289" s="5">
        <v>3740309.3149999999</v>
      </c>
      <c r="I289" s="5">
        <v>519136.52799999999</v>
      </c>
      <c r="J289" s="5">
        <v>28064178.431699999</v>
      </c>
      <c r="K289" s="6">
        <f t="shared" si="54"/>
        <v>163601429.3154</v>
      </c>
      <c r="L289" s="11"/>
      <c r="M289" s="18"/>
      <c r="N289" s="148" t="s">
        <v>841</v>
      </c>
      <c r="O289" s="149"/>
      <c r="P289" s="150"/>
      <c r="Q289" s="14">
        <f t="shared" ref="Q289:R289" si="58">SUM(Q256:Q288)</f>
        <v>3797176281.9953995</v>
      </c>
      <c r="R289" s="14">
        <f t="shared" si="58"/>
        <v>-83688581.460000008</v>
      </c>
      <c r="S289" s="14">
        <f>SUM(S256:S288)</f>
        <v>101800735.44219998</v>
      </c>
      <c r="T289" s="14">
        <f>SUM(T256:T288)</f>
        <v>111087933.3556</v>
      </c>
      <c r="U289" s="14">
        <f>SUM(U256:U288)</f>
        <v>15418458.518700002</v>
      </c>
      <c r="V289" s="14">
        <f t="shared" ref="V289" si="59">SUM(V256:V288)</f>
        <v>1061025404.9179002</v>
      </c>
      <c r="W289" s="8">
        <f t="shared" si="55"/>
        <v>5002820232.7698002</v>
      </c>
    </row>
    <row r="290" spans="1:23" ht="24.95" customHeight="1">
      <c r="A290" s="151"/>
      <c r="B290" s="146"/>
      <c r="C290" s="1">
        <v>12</v>
      </c>
      <c r="D290" s="5" t="s">
        <v>327</v>
      </c>
      <c r="E290" s="5">
        <v>124133575.5624</v>
      </c>
      <c r="F290" s="5">
        <v>0</v>
      </c>
      <c r="G290" s="5">
        <v>3327970.1406999999</v>
      </c>
      <c r="H290" s="5">
        <v>3631578.1373000001</v>
      </c>
      <c r="I290" s="5">
        <v>504045.17550000001</v>
      </c>
      <c r="J290" s="5">
        <v>27938470.844500002</v>
      </c>
      <c r="K290" s="6">
        <f t="shared" si="54"/>
        <v>159535639.86039999</v>
      </c>
      <c r="L290" s="11"/>
      <c r="M290" s="142">
        <v>31</v>
      </c>
      <c r="N290" s="145" t="s">
        <v>54</v>
      </c>
      <c r="O290" s="12">
        <v>1</v>
      </c>
      <c r="P290" s="5" t="s">
        <v>678</v>
      </c>
      <c r="Q290" s="5">
        <v>138804429.7252</v>
      </c>
      <c r="R290" s="5">
        <v>0</v>
      </c>
      <c r="S290" s="5">
        <v>3721289.7108999998</v>
      </c>
      <c r="T290" s="5">
        <v>4060779.9306000001</v>
      </c>
      <c r="U290" s="5">
        <v>563616.27249999996</v>
      </c>
      <c r="V290" s="5">
        <v>30056369.652800001</v>
      </c>
      <c r="W290" s="6">
        <f t="shared" si="55"/>
        <v>177206485.292</v>
      </c>
    </row>
    <row r="291" spans="1:23" ht="24.95" customHeight="1">
      <c r="A291" s="151"/>
      <c r="B291" s="146"/>
      <c r="C291" s="1">
        <v>13</v>
      </c>
      <c r="D291" s="5" t="s">
        <v>328</v>
      </c>
      <c r="E291" s="5">
        <v>160769219.23590001</v>
      </c>
      <c r="F291" s="5">
        <v>0</v>
      </c>
      <c r="G291" s="5">
        <v>4310156.6898999996</v>
      </c>
      <c r="H291" s="5">
        <v>4703368.7629000004</v>
      </c>
      <c r="I291" s="5">
        <v>652804.44039999996</v>
      </c>
      <c r="J291" s="5">
        <v>37790583.8037</v>
      </c>
      <c r="K291" s="6">
        <f t="shared" si="54"/>
        <v>208226132.93280002</v>
      </c>
      <c r="L291" s="11"/>
      <c r="M291" s="143"/>
      <c r="N291" s="146"/>
      <c r="O291" s="12">
        <v>2</v>
      </c>
      <c r="P291" s="5" t="s">
        <v>519</v>
      </c>
      <c r="Q291" s="5">
        <v>140019494.6002</v>
      </c>
      <c r="R291" s="5">
        <v>0</v>
      </c>
      <c r="S291" s="5">
        <v>3753865.1008000001</v>
      </c>
      <c r="T291" s="5">
        <v>4096327.1466999999</v>
      </c>
      <c r="U291" s="5">
        <v>568550.05110000004</v>
      </c>
      <c r="V291" s="5">
        <v>30757284.6844</v>
      </c>
      <c r="W291" s="6">
        <f t="shared" si="55"/>
        <v>179195521.58319998</v>
      </c>
    </row>
    <row r="292" spans="1:23" ht="24.95" customHeight="1">
      <c r="A292" s="151"/>
      <c r="B292" s="146"/>
      <c r="C292" s="1">
        <v>14</v>
      </c>
      <c r="D292" s="5" t="s">
        <v>329</v>
      </c>
      <c r="E292" s="5">
        <v>110310298.1884</v>
      </c>
      <c r="F292" s="5">
        <v>0</v>
      </c>
      <c r="G292" s="5">
        <v>2957373.7557999999</v>
      </c>
      <c r="H292" s="5">
        <v>3227172.5471000001</v>
      </c>
      <c r="I292" s="5">
        <v>447915.66960000002</v>
      </c>
      <c r="J292" s="5">
        <v>26722632.382199999</v>
      </c>
      <c r="K292" s="6">
        <f t="shared" si="54"/>
        <v>143665392.54309997</v>
      </c>
      <c r="L292" s="11"/>
      <c r="M292" s="143"/>
      <c r="N292" s="146"/>
      <c r="O292" s="12">
        <v>3</v>
      </c>
      <c r="P292" s="5" t="s">
        <v>679</v>
      </c>
      <c r="Q292" s="5">
        <v>139409344.4596</v>
      </c>
      <c r="R292" s="5">
        <v>0</v>
      </c>
      <c r="S292" s="5">
        <v>3737507.2263000002</v>
      </c>
      <c r="T292" s="5">
        <v>4078476.9567</v>
      </c>
      <c r="U292" s="5">
        <v>566072.53260000004</v>
      </c>
      <c r="V292" s="5">
        <v>30249072.9142</v>
      </c>
      <c r="W292" s="6">
        <f t="shared" si="55"/>
        <v>178040474.08939999</v>
      </c>
    </row>
    <row r="293" spans="1:23" ht="24.95" customHeight="1">
      <c r="A293" s="151"/>
      <c r="B293" s="146"/>
      <c r="C293" s="1">
        <v>15</v>
      </c>
      <c r="D293" s="5" t="s">
        <v>330</v>
      </c>
      <c r="E293" s="5">
        <v>122095660.92200001</v>
      </c>
      <c r="F293" s="5">
        <v>0</v>
      </c>
      <c r="G293" s="5">
        <v>3273334.4868000001</v>
      </c>
      <c r="H293" s="5">
        <v>3571958.1173999999</v>
      </c>
      <c r="I293" s="5">
        <v>495770.21010000003</v>
      </c>
      <c r="J293" s="5">
        <v>29859517.382599998</v>
      </c>
      <c r="K293" s="6">
        <f t="shared" si="54"/>
        <v>159296241.1189</v>
      </c>
      <c r="L293" s="11"/>
      <c r="M293" s="143"/>
      <c r="N293" s="146"/>
      <c r="O293" s="12">
        <v>4</v>
      </c>
      <c r="P293" s="5" t="s">
        <v>680</v>
      </c>
      <c r="Q293" s="5">
        <v>105838531.0756</v>
      </c>
      <c r="R293" s="5">
        <v>0</v>
      </c>
      <c r="S293" s="5">
        <v>2837487.5173999998</v>
      </c>
      <c r="T293" s="5">
        <v>3096349.1850999999</v>
      </c>
      <c r="U293" s="5">
        <v>429758.0307</v>
      </c>
      <c r="V293" s="5">
        <v>24634738.673599999</v>
      </c>
      <c r="W293" s="6">
        <f t="shared" si="55"/>
        <v>136836864.4824</v>
      </c>
    </row>
    <row r="294" spans="1:23" ht="24.95" customHeight="1">
      <c r="A294" s="151"/>
      <c r="B294" s="146"/>
      <c r="C294" s="1">
        <v>16</v>
      </c>
      <c r="D294" s="5" t="s">
        <v>331</v>
      </c>
      <c r="E294" s="5">
        <v>138637994.99200001</v>
      </c>
      <c r="F294" s="5">
        <v>0</v>
      </c>
      <c r="G294" s="5">
        <v>3716827.6641000002</v>
      </c>
      <c r="H294" s="5">
        <v>4055910.8149000001</v>
      </c>
      <c r="I294" s="5">
        <v>562940.4632</v>
      </c>
      <c r="J294" s="5">
        <v>33217524.387200002</v>
      </c>
      <c r="K294" s="6">
        <f t="shared" si="54"/>
        <v>180191198.32140002</v>
      </c>
      <c r="L294" s="11"/>
      <c r="M294" s="143"/>
      <c r="N294" s="146"/>
      <c r="O294" s="12">
        <v>5</v>
      </c>
      <c r="P294" s="5" t="s">
        <v>681</v>
      </c>
      <c r="Q294" s="5">
        <v>184144599.5499</v>
      </c>
      <c r="R294" s="5">
        <v>0</v>
      </c>
      <c r="S294" s="5">
        <v>4936841.0285999998</v>
      </c>
      <c r="T294" s="5">
        <v>5387225.0017999997</v>
      </c>
      <c r="U294" s="5">
        <v>747720.32129999995</v>
      </c>
      <c r="V294" s="5">
        <v>45416579.127300002</v>
      </c>
      <c r="W294" s="6">
        <f t="shared" si="55"/>
        <v>240632965.0289</v>
      </c>
    </row>
    <row r="295" spans="1:23" ht="24.95" customHeight="1">
      <c r="A295" s="151"/>
      <c r="B295" s="147"/>
      <c r="C295" s="1">
        <v>17</v>
      </c>
      <c r="D295" s="5" t="s">
        <v>332</v>
      </c>
      <c r="E295" s="5">
        <v>114811420.51530001</v>
      </c>
      <c r="F295" s="5">
        <v>0</v>
      </c>
      <c r="G295" s="5">
        <v>3078046.9953999999</v>
      </c>
      <c r="H295" s="5">
        <v>3358854.7077000001</v>
      </c>
      <c r="I295" s="5">
        <v>466192.50550000003</v>
      </c>
      <c r="J295" s="5">
        <v>26595231.763500001</v>
      </c>
      <c r="K295" s="6">
        <f t="shared" si="54"/>
        <v>148309746.4874</v>
      </c>
      <c r="L295" s="11"/>
      <c r="M295" s="143"/>
      <c r="N295" s="146"/>
      <c r="O295" s="12">
        <v>6</v>
      </c>
      <c r="P295" s="5" t="s">
        <v>682</v>
      </c>
      <c r="Q295" s="5">
        <v>159238227.704</v>
      </c>
      <c r="R295" s="5">
        <v>0</v>
      </c>
      <c r="S295" s="5">
        <v>4269111.4362000003</v>
      </c>
      <c r="T295" s="5">
        <v>4658578.9842999997</v>
      </c>
      <c r="U295" s="5">
        <v>646587.8395</v>
      </c>
      <c r="V295" s="5">
        <v>38004487.319399998</v>
      </c>
      <c r="W295" s="6">
        <f t="shared" si="55"/>
        <v>206816993.2834</v>
      </c>
    </row>
    <row r="296" spans="1:23" ht="24.95" customHeight="1">
      <c r="A296" s="1"/>
      <c r="B296" s="148" t="s">
        <v>825</v>
      </c>
      <c r="C296" s="149"/>
      <c r="D296" s="150"/>
      <c r="E296" s="14">
        <f t="shared" ref="E296:H296" si="60">SUM(E279:E295)</f>
        <v>2229656818.9934998</v>
      </c>
      <c r="F296" s="14">
        <f t="shared" si="60"/>
        <v>0</v>
      </c>
      <c r="G296" s="14">
        <f t="shared" si="60"/>
        <v>59776182.905699998</v>
      </c>
      <c r="H296" s="14">
        <f t="shared" si="60"/>
        <v>65229515.229199998</v>
      </c>
      <c r="I296" s="14">
        <f>SUM(I279:I295)</f>
        <v>9053535.7386999987</v>
      </c>
      <c r="J296" s="14">
        <f t="shared" ref="J296" si="61">SUM(J279:J295)</f>
        <v>521118316.90799993</v>
      </c>
      <c r="K296" s="8">
        <f t="shared" si="54"/>
        <v>2884834369.7750998</v>
      </c>
      <c r="L296" s="11"/>
      <c r="M296" s="143"/>
      <c r="N296" s="146"/>
      <c r="O296" s="12">
        <v>7</v>
      </c>
      <c r="P296" s="5" t="s">
        <v>683</v>
      </c>
      <c r="Q296" s="5">
        <v>139786243.16760001</v>
      </c>
      <c r="R296" s="5">
        <v>0</v>
      </c>
      <c r="S296" s="5">
        <v>3747611.7258000001</v>
      </c>
      <c r="T296" s="5">
        <v>4089503.2812999999</v>
      </c>
      <c r="U296" s="5">
        <v>567602.93220000004</v>
      </c>
      <c r="V296" s="5">
        <v>29489869.227400001</v>
      </c>
      <c r="W296" s="6">
        <f t="shared" si="55"/>
        <v>177680830.33430004</v>
      </c>
    </row>
    <row r="297" spans="1:23" ht="24.95" customHeight="1">
      <c r="A297" s="151">
        <v>15</v>
      </c>
      <c r="B297" s="145" t="s">
        <v>38</v>
      </c>
      <c r="C297" s="1">
        <v>1</v>
      </c>
      <c r="D297" s="5" t="s">
        <v>333</v>
      </c>
      <c r="E297" s="5">
        <v>183183643.26820001</v>
      </c>
      <c r="F297" s="5">
        <v>-4907596.13</v>
      </c>
      <c r="G297" s="5">
        <v>4911078.1857000003</v>
      </c>
      <c r="H297" s="5">
        <v>5359111.8356999997</v>
      </c>
      <c r="I297" s="5">
        <v>743818.35219999996</v>
      </c>
      <c r="J297" s="5">
        <v>38797572.965499997</v>
      </c>
      <c r="K297" s="6">
        <f t="shared" si="54"/>
        <v>228087628.47730002</v>
      </c>
      <c r="L297" s="11"/>
      <c r="M297" s="143"/>
      <c r="N297" s="146"/>
      <c r="O297" s="12">
        <v>8</v>
      </c>
      <c r="P297" s="5" t="s">
        <v>684</v>
      </c>
      <c r="Q297" s="5">
        <v>123453802.0404</v>
      </c>
      <c r="R297" s="5">
        <v>0</v>
      </c>
      <c r="S297" s="5">
        <v>3309745.6919</v>
      </c>
      <c r="T297" s="5">
        <v>3611691.0869999998</v>
      </c>
      <c r="U297" s="5">
        <v>501284.95079999999</v>
      </c>
      <c r="V297" s="5">
        <v>26800730.587200001</v>
      </c>
      <c r="W297" s="6">
        <f t="shared" si="55"/>
        <v>157677254.35729998</v>
      </c>
    </row>
    <row r="298" spans="1:23" ht="24.95" customHeight="1">
      <c r="A298" s="151"/>
      <c r="B298" s="146"/>
      <c r="C298" s="1">
        <v>2</v>
      </c>
      <c r="D298" s="5" t="s">
        <v>334</v>
      </c>
      <c r="E298" s="5">
        <v>133033914.22930001</v>
      </c>
      <c r="F298" s="5">
        <v>-4907596.13</v>
      </c>
      <c r="G298" s="5">
        <v>3566584.5622</v>
      </c>
      <c r="H298" s="5">
        <v>3891961.1576</v>
      </c>
      <c r="I298" s="5">
        <v>540185.0575</v>
      </c>
      <c r="J298" s="5">
        <v>31221015.242699999</v>
      </c>
      <c r="K298" s="6">
        <f t="shared" si="54"/>
        <v>167346064.11930001</v>
      </c>
      <c r="L298" s="11"/>
      <c r="M298" s="143"/>
      <c r="N298" s="146"/>
      <c r="O298" s="12">
        <v>9</v>
      </c>
      <c r="P298" s="5" t="s">
        <v>685</v>
      </c>
      <c r="Q298" s="5">
        <v>126623567.70990001</v>
      </c>
      <c r="R298" s="5">
        <v>0</v>
      </c>
      <c r="S298" s="5">
        <v>3394725.8067000001</v>
      </c>
      <c r="T298" s="5">
        <v>3704423.8683000002</v>
      </c>
      <c r="U298" s="5">
        <v>514155.80450000003</v>
      </c>
      <c r="V298" s="5">
        <v>27962815.3002</v>
      </c>
      <c r="W298" s="6">
        <f t="shared" si="55"/>
        <v>162199688.4896</v>
      </c>
    </row>
    <row r="299" spans="1:23" ht="24.95" customHeight="1">
      <c r="A299" s="151"/>
      <c r="B299" s="146"/>
      <c r="C299" s="1">
        <v>3</v>
      </c>
      <c r="D299" s="5" t="s">
        <v>850</v>
      </c>
      <c r="E299" s="5">
        <v>133895711.8101</v>
      </c>
      <c r="F299" s="5">
        <v>-4907596.13</v>
      </c>
      <c r="G299" s="5">
        <v>3589689.0011</v>
      </c>
      <c r="H299" s="5">
        <v>3917173.3955999999</v>
      </c>
      <c r="I299" s="5">
        <v>543684.39199999999</v>
      </c>
      <c r="J299" s="5">
        <v>30591872.652600002</v>
      </c>
      <c r="K299" s="6">
        <f t="shared" si="54"/>
        <v>167630535.1214</v>
      </c>
      <c r="L299" s="11"/>
      <c r="M299" s="143"/>
      <c r="N299" s="146"/>
      <c r="O299" s="12">
        <v>10</v>
      </c>
      <c r="P299" s="5" t="s">
        <v>686</v>
      </c>
      <c r="Q299" s="5">
        <v>120120804.6495</v>
      </c>
      <c r="R299" s="5">
        <v>0</v>
      </c>
      <c r="S299" s="5">
        <v>3220389.4018000001</v>
      </c>
      <c r="T299" s="5">
        <v>3514182.8955000001</v>
      </c>
      <c r="U299" s="5">
        <v>487751.29359999998</v>
      </c>
      <c r="V299" s="5">
        <v>25886554.054900002</v>
      </c>
      <c r="W299" s="6">
        <f t="shared" si="55"/>
        <v>153229682.29530001</v>
      </c>
    </row>
    <row r="300" spans="1:23" ht="24.95" customHeight="1">
      <c r="A300" s="151"/>
      <c r="B300" s="146"/>
      <c r="C300" s="1">
        <v>4</v>
      </c>
      <c r="D300" s="5" t="s">
        <v>335</v>
      </c>
      <c r="E300" s="5">
        <v>145897445.69279999</v>
      </c>
      <c r="F300" s="5">
        <v>-4907596.13</v>
      </c>
      <c r="G300" s="5">
        <v>3911450.5537</v>
      </c>
      <c r="H300" s="5">
        <v>4268288.9917000001</v>
      </c>
      <c r="I300" s="5">
        <v>592417.50899999996</v>
      </c>
      <c r="J300" s="5">
        <v>30896981.111000001</v>
      </c>
      <c r="K300" s="6">
        <f t="shared" si="54"/>
        <v>180658987.72819999</v>
      </c>
      <c r="L300" s="11"/>
      <c r="M300" s="143"/>
      <c r="N300" s="146"/>
      <c r="O300" s="12">
        <v>11</v>
      </c>
      <c r="P300" s="5" t="s">
        <v>687</v>
      </c>
      <c r="Q300" s="5">
        <v>165962470.37400001</v>
      </c>
      <c r="R300" s="5">
        <v>0</v>
      </c>
      <c r="S300" s="5">
        <v>4449385.6184999999</v>
      </c>
      <c r="T300" s="5">
        <v>4855299.4329000004</v>
      </c>
      <c r="U300" s="5">
        <v>673891.66980000003</v>
      </c>
      <c r="V300" s="5">
        <v>37291902.463699996</v>
      </c>
      <c r="W300" s="6">
        <f t="shared" si="55"/>
        <v>213232949.55890003</v>
      </c>
    </row>
    <row r="301" spans="1:23" ht="24.95" customHeight="1">
      <c r="A301" s="151"/>
      <c r="B301" s="146"/>
      <c r="C301" s="1">
        <v>5</v>
      </c>
      <c r="D301" s="5" t="s">
        <v>336</v>
      </c>
      <c r="E301" s="5">
        <v>141905233.15450001</v>
      </c>
      <c r="F301" s="5">
        <v>-4907596.13</v>
      </c>
      <c r="G301" s="5">
        <v>3804420.9764</v>
      </c>
      <c r="H301" s="5">
        <v>4151495.1935000001</v>
      </c>
      <c r="I301" s="5">
        <v>576207.10459999996</v>
      </c>
      <c r="J301" s="5">
        <v>32644250.061000001</v>
      </c>
      <c r="K301" s="6">
        <f t="shared" si="54"/>
        <v>178174010.36000001</v>
      </c>
      <c r="L301" s="11"/>
      <c r="M301" s="143"/>
      <c r="N301" s="146"/>
      <c r="O301" s="12">
        <v>12</v>
      </c>
      <c r="P301" s="5" t="s">
        <v>688</v>
      </c>
      <c r="Q301" s="5">
        <v>111734620.76279999</v>
      </c>
      <c r="R301" s="5">
        <v>0</v>
      </c>
      <c r="S301" s="5">
        <v>2995559.2585999998</v>
      </c>
      <c r="T301" s="5">
        <v>3268841.6820999999</v>
      </c>
      <c r="U301" s="5">
        <v>453699.14049999998</v>
      </c>
      <c r="V301" s="5">
        <v>25348774.699200001</v>
      </c>
      <c r="W301" s="6">
        <f t="shared" si="55"/>
        <v>143801495.54319999</v>
      </c>
    </row>
    <row r="302" spans="1:23" ht="24.95" customHeight="1">
      <c r="A302" s="151"/>
      <c r="B302" s="146"/>
      <c r="C302" s="1">
        <v>6</v>
      </c>
      <c r="D302" s="5" t="s">
        <v>38</v>
      </c>
      <c r="E302" s="5">
        <v>154516772.82089999</v>
      </c>
      <c r="F302" s="5">
        <v>-4907596.13</v>
      </c>
      <c r="G302" s="5">
        <v>4142531.1713999999</v>
      </c>
      <c r="H302" s="5">
        <v>4520450.9052999998</v>
      </c>
      <c r="I302" s="5">
        <v>627416.34180000005</v>
      </c>
      <c r="J302" s="5">
        <v>34573882.687399998</v>
      </c>
      <c r="K302" s="6">
        <f t="shared" si="54"/>
        <v>193473457.79680002</v>
      </c>
      <c r="L302" s="11"/>
      <c r="M302" s="143"/>
      <c r="N302" s="146"/>
      <c r="O302" s="12">
        <v>13</v>
      </c>
      <c r="P302" s="5" t="s">
        <v>689</v>
      </c>
      <c r="Q302" s="5">
        <v>149167880.82910001</v>
      </c>
      <c r="R302" s="5">
        <v>0</v>
      </c>
      <c r="S302" s="5">
        <v>3999129.5754999998</v>
      </c>
      <c r="T302" s="5">
        <v>4363966.8990000002</v>
      </c>
      <c r="U302" s="5">
        <v>605697.13179999997</v>
      </c>
      <c r="V302" s="5">
        <v>31049090.752599999</v>
      </c>
      <c r="W302" s="6">
        <f t="shared" si="55"/>
        <v>189185765.18800002</v>
      </c>
    </row>
    <row r="303" spans="1:23" ht="24.95" customHeight="1">
      <c r="A303" s="151"/>
      <c r="B303" s="146"/>
      <c r="C303" s="1">
        <v>7</v>
      </c>
      <c r="D303" s="5" t="s">
        <v>337</v>
      </c>
      <c r="E303" s="5">
        <v>121155428.36</v>
      </c>
      <c r="F303" s="5">
        <v>-4907596.13</v>
      </c>
      <c r="G303" s="5">
        <v>3248127.2382</v>
      </c>
      <c r="H303" s="5">
        <v>3544451.2321000001</v>
      </c>
      <c r="I303" s="5">
        <v>491952.3898</v>
      </c>
      <c r="J303" s="5">
        <v>27427173.5636</v>
      </c>
      <c r="K303" s="6">
        <f t="shared" si="54"/>
        <v>150959536.65369999</v>
      </c>
      <c r="L303" s="11"/>
      <c r="M303" s="143"/>
      <c r="N303" s="146"/>
      <c r="O303" s="12">
        <v>14</v>
      </c>
      <c r="P303" s="5" t="s">
        <v>690</v>
      </c>
      <c r="Q303" s="5">
        <v>148952134.7441</v>
      </c>
      <c r="R303" s="5">
        <v>0</v>
      </c>
      <c r="S303" s="5">
        <v>3993345.5117000001</v>
      </c>
      <c r="T303" s="5">
        <v>4357655.1596999997</v>
      </c>
      <c r="U303" s="5">
        <v>604821.09340000001</v>
      </c>
      <c r="V303" s="5">
        <v>31366171.362199999</v>
      </c>
      <c r="W303" s="6">
        <f t="shared" si="55"/>
        <v>189274127.87110001</v>
      </c>
    </row>
    <row r="304" spans="1:23" ht="24.95" customHeight="1">
      <c r="A304" s="151"/>
      <c r="B304" s="146"/>
      <c r="C304" s="1">
        <v>8</v>
      </c>
      <c r="D304" s="5" t="s">
        <v>338</v>
      </c>
      <c r="E304" s="5">
        <v>129961513.92460001</v>
      </c>
      <c r="F304" s="5">
        <v>-4907596.13</v>
      </c>
      <c r="G304" s="5">
        <v>3484214.7727999999</v>
      </c>
      <c r="H304" s="5">
        <v>3802076.8396000001</v>
      </c>
      <c r="I304" s="5">
        <v>527709.5564</v>
      </c>
      <c r="J304" s="5">
        <v>30177926.4564</v>
      </c>
      <c r="K304" s="6">
        <f t="shared" si="54"/>
        <v>163045845.41980001</v>
      </c>
      <c r="L304" s="11"/>
      <c r="M304" s="143"/>
      <c r="N304" s="146"/>
      <c r="O304" s="12">
        <v>15</v>
      </c>
      <c r="P304" s="5" t="s">
        <v>691</v>
      </c>
      <c r="Q304" s="5">
        <v>117713337.31020001</v>
      </c>
      <c r="R304" s="5">
        <v>0</v>
      </c>
      <c r="S304" s="5">
        <v>3155846.1919</v>
      </c>
      <c r="T304" s="5">
        <v>3443751.4613999999</v>
      </c>
      <c r="U304" s="5">
        <v>477975.75709999999</v>
      </c>
      <c r="V304" s="5">
        <v>27413426.5858</v>
      </c>
      <c r="W304" s="6">
        <f t="shared" si="55"/>
        <v>152204337.3064</v>
      </c>
    </row>
    <row r="305" spans="1:23" ht="24.95" customHeight="1">
      <c r="A305" s="151"/>
      <c r="B305" s="146"/>
      <c r="C305" s="1">
        <v>9</v>
      </c>
      <c r="D305" s="5" t="s">
        <v>339</v>
      </c>
      <c r="E305" s="5">
        <v>118483641.7142</v>
      </c>
      <c r="F305" s="5">
        <v>-4907596.13</v>
      </c>
      <c r="G305" s="5">
        <v>3176497.7363999998</v>
      </c>
      <c r="H305" s="5">
        <v>3466287.0293999999</v>
      </c>
      <c r="I305" s="5">
        <v>481103.58309999999</v>
      </c>
      <c r="J305" s="5">
        <v>26724565.500500001</v>
      </c>
      <c r="K305" s="6">
        <f t="shared" si="54"/>
        <v>147424499.43360001</v>
      </c>
      <c r="L305" s="11"/>
      <c r="M305" s="143"/>
      <c r="N305" s="146"/>
      <c r="O305" s="12">
        <v>16</v>
      </c>
      <c r="P305" s="5" t="s">
        <v>692</v>
      </c>
      <c r="Q305" s="5">
        <v>149988171.71489999</v>
      </c>
      <c r="R305" s="5">
        <v>0</v>
      </c>
      <c r="S305" s="5">
        <v>4021121.2370000002</v>
      </c>
      <c r="T305" s="5">
        <v>4387964.8417999996</v>
      </c>
      <c r="U305" s="5">
        <v>609027.92819999997</v>
      </c>
      <c r="V305" s="5">
        <v>32036611.827199999</v>
      </c>
      <c r="W305" s="6">
        <f t="shared" si="55"/>
        <v>191042897.54909998</v>
      </c>
    </row>
    <row r="306" spans="1:23" ht="24.95" customHeight="1">
      <c r="A306" s="151"/>
      <c r="B306" s="146"/>
      <c r="C306" s="1">
        <v>10</v>
      </c>
      <c r="D306" s="5" t="s">
        <v>340</v>
      </c>
      <c r="E306" s="5">
        <v>112366734.88060001</v>
      </c>
      <c r="F306" s="5">
        <v>-4907596.13</v>
      </c>
      <c r="G306" s="5">
        <v>3012505.9783000001</v>
      </c>
      <c r="H306" s="5">
        <v>3287334.4372</v>
      </c>
      <c r="I306" s="5">
        <v>456265.84389999998</v>
      </c>
      <c r="J306" s="5">
        <v>27530871.741599999</v>
      </c>
      <c r="K306" s="6">
        <f t="shared" si="54"/>
        <v>141746116.7516</v>
      </c>
      <c r="L306" s="11"/>
      <c r="M306" s="144"/>
      <c r="N306" s="147"/>
      <c r="O306" s="12">
        <v>17</v>
      </c>
      <c r="P306" s="5" t="s">
        <v>693</v>
      </c>
      <c r="Q306" s="5">
        <v>159363100.1293</v>
      </c>
      <c r="R306" s="5">
        <v>0</v>
      </c>
      <c r="S306" s="5">
        <v>4272459.2145999996</v>
      </c>
      <c r="T306" s="5">
        <v>4662232.1777999997</v>
      </c>
      <c r="U306" s="5">
        <v>647094.8848</v>
      </c>
      <c r="V306" s="5">
        <v>29236881.952300001</v>
      </c>
      <c r="W306" s="6">
        <f t="shared" si="55"/>
        <v>198181768.35879999</v>
      </c>
    </row>
    <row r="307" spans="1:23" ht="24.95" customHeight="1">
      <c r="A307" s="151"/>
      <c r="B307" s="147"/>
      <c r="C307" s="1">
        <v>11</v>
      </c>
      <c r="D307" s="5" t="s">
        <v>341</v>
      </c>
      <c r="E307" s="5">
        <v>153362369.77070001</v>
      </c>
      <c r="F307" s="5">
        <v>-4907596.13</v>
      </c>
      <c r="G307" s="5">
        <v>4111582.1000999999</v>
      </c>
      <c r="H307" s="5">
        <v>4486678.3755000001</v>
      </c>
      <c r="I307" s="5">
        <v>622728.88089999999</v>
      </c>
      <c r="J307" s="5">
        <v>33802827.780199997</v>
      </c>
      <c r="K307" s="6">
        <f t="shared" si="54"/>
        <v>191478590.77740002</v>
      </c>
      <c r="L307" s="11"/>
      <c r="M307" s="18"/>
      <c r="N307" s="148" t="s">
        <v>842</v>
      </c>
      <c r="O307" s="149"/>
      <c r="P307" s="150"/>
      <c r="Q307" s="14">
        <f t="shared" ref="Q307:R307" si="62">SUM(Q290:Q306)</f>
        <v>2380320760.5462999</v>
      </c>
      <c r="R307" s="14">
        <f t="shared" si="62"/>
        <v>0</v>
      </c>
      <c r="S307" s="14">
        <f>SUM(S290:S306)</f>
        <v>63815421.254199989</v>
      </c>
      <c r="T307" s="14">
        <f>SUM(T290:T306)</f>
        <v>69637249.991999999</v>
      </c>
      <c r="U307" s="14">
        <f>SUM(U290:U306)</f>
        <v>9665307.6343999971</v>
      </c>
      <c r="V307" s="14">
        <f t="shared" ref="V307" si="63">SUM(V290:V306)</f>
        <v>523001361.18439996</v>
      </c>
      <c r="W307" s="8">
        <f t="shared" si="55"/>
        <v>3046440100.6113</v>
      </c>
    </row>
    <row r="308" spans="1:23" ht="24.95" customHeight="1">
      <c r="A308" s="1"/>
      <c r="B308" s="148" t="s">
        <v>826</v>
      </c>
      <c r="C308" s="149"/>
      <c r="D308" s="150"/>
      <c r="E308" s="14">
        <f t="shared" ref="E308:H308" si="64">SUM(E297:E307)</f>
        <v>1527762409.6259</v>
      </c>
      <c r="F308" s="14">
        <f t="shared" si="64"/>
        <v>-53983557.430000007</v>
      </c>
      <c r="G308" s="14">
        <f t="shared" si="64"/>
        <v>40958682.276299998</v>
      </c>
      <c r="H308" s="14">
        <f t="shared" si="64"/>
        <v>44695309.393200003</v>
      </c>
      <c r="I308" s="14">
        <f>SUM(I297:I307)</f>
        <v>6203489.0111999996</v>
      </c>
      <c r="J308" s="14">
        <f t="shared" ref="J308" si="65">SUM(J297:J307)</f>
        <v>344388939.76249999</v>
      </c>
      <c r="K308" s="8">
        <f t="shared" si="54"/>
        <v>1910025272.6390998</v>
      </c>
      <c r="L308" s="11"/>
      <c r="M308" s="142">
        <v>32</v>
      </c>
      <c r="N308" s="145" t="s">
        <v>55</v>
      </c>
      <c r="O308" s="12">
        <v>1</v>
      </c>
      <c r="P308" s="5" t="s">
        <v>694</v>
      </c>
      <c r="Q308" s="5">
        <v>106033286.1657</v>
      </c>
      <c r="R308" s="5">
        <v>0</v>
      </c>
      <c r="S308" s="5">
        <v>2842708.8213</v>
      </c>
      <c r="T308" s="5">
        <v>3102046.8243999998</v>
      </c>
      <c r="U308" s="5">
        <v>430548.83500000002</v>
      </c>
      <c r="V308" s="5">
        <v>39246297.850699998</v>
      </c>
      <c r="W308" s="6">
        <f t="shared" si="55"/>
        <v>151654888.4971</v>
      </c>
    </row>
    <row r="309" spans="1:23" ht="24.95" customHeight="1">
      <c r="A309" s="151">
        <v>16</v>
      </c>
      <c r="B309" s="145" t="s">
        <v>39</v>
      </c>
      <c r="C309" s="1">
        <v>1</v>
      </c>
      <c r="D309" s="5" t="s">
        <v>342</v>
      </c>
      <c r="E309" s="5">
        <v>119882777.8625</v>
      </c>
      <c r="F309" s="5">
        <v>0</v>
      </c>
      <c r="G309" s="5">
        <v>3214008.0014999998</v>
      </c>
      <c r="H309" s="5">
        <v>3507219.3253000001</v>
      </c>
      <c r="I309" s="5">
        <v>486784.7844</v>
      </c>
      <c r="J309" s="5">
        <v>30459652.395</v>
      </c>
      <c r="K309" s="6">
        <f t="shared" si="54"/>
        <v>157550442.3687</v>
      </c>
      <c r="L309" s="11"/>
      <c r="M309" s="143"/>
      <c r="N309" s="146"/>
      <c r="O309" s="12">
        <v>2</v>
      </c>
      <c r="P309" s="5" t="s">
        <v>695</v>
      </c>
      <c r="Q309" s="5">
        <v>132480356.2507</v>
      </c>
      <c r="R309" s="5">
        <v>0</v>
      </c>
      <c r="S309" s="5">
        <v>3551743.9002999999</v>
      </c>
      <c r="T309" s="5">
        <v>3875766.5942000002</v>
      </c>
      <c r="U309" s="5">
        <v>537937.33180000004</v>
      </c>
      <c r="V309" s="5">
        <v>44245457.010899998</v>
      </c>
      <c r="W309" s="6">
        <f t="shared" si="55"/>
        <v>184691261.08789998</v>
      </c>
    </row>
    <row r="310" spans="1:23" ht="24.95" customHeight="1">
      <c r="A310" s="151"/>
      <c r="B310" s="146"/>
      <c r="C310" s="1">
        <v>2</v>
      </c>
      <c r="D310" s="5" t="s">
        <v>343</v>
      </c>
      <c r="E310" s="5">
        <v>112815736.82690001</v>
      </c>
      <c r="F310" s="5">
        <v>0</v>
      </c>
      <c r="G310" s="5">
        <v>3024543.5359</v>
      </c>
      <c r="H310" s="5">
        <v>3300470.1713999999</v>
      </c>
      <c r="I310" s="5">
        <v>458089.01909999998</v>
      </c>
      <c r="J310" s="5">
        <v>28963133.4998</v>
      </c>
      <c r="K310" s="6">
        <f t="shared" si="54"/>
        <v>148561973.05309999</v>
      </c>
      <c r="L310" s="11"/>
      <c r="M310" s="143"/>
      <c r="N310" s="146"/>
      <c r="O310" s="12">
        <v>3</v>
      </c>
      <c r="P310" s="5" t="s">
        <v>696</v>
      </c>
      <c r="Q310" s="5">
        <v>122042196.867</v>
      </c>
      <c r="R310" s="5">
        <v>0</v>
      </c>
      <c r="S310" s="5">
        <v>3271901.1373999999</v>
      </c>
      <c r="T310" s="5">
        <v>3570394.0046999999</v>
      </c>
      <c r="U310" s="5">
        <v>495553.11900000001</v>
      </c>
      <c r="V310" s="5">
        <v>38596838.8829</v>
      </c>
      <c r="W310" s="6">
        <f t="shared" si="55"/>
        <v>167976884.01100001</v>
      </c>
    </row>
    <row r="311" spans="1:23" ht="24.95" customHeight="1">
      <c r="A311" s="151"/>
      <c r="B311" s="146"/>
      <c r="C311" s="1">
        <v>3</v>
      </c>
      <c r="D311" s="5" t="s">
        <v>344</v>
      </c>
      <c r="E311" s="5">
        <v>103642641.6328</v>
      </c>
      <c r="F311" s="5">
        <v>0</v>
      </c>
      <c r="G311" s="5">
        <v>2778616.6239999998</v>
      </c>
      <c r="H311" s="5">
        <v>3032107.5482000001</v>
      </c>
      <c r="I311" s="5">
        <v>420841.60759999999</v>
      </c>
      <c r="J311" s="5">
        <v>26546270.600499999</v>
      </c>
      <c r="K311" s="6">
        <f t="shared" si="54"/>
        <v>136420478.0131</v>
      </c>
      <c r="L311" s="11"/>
      <c r="M311" s="143"/>
      <c r="N311" s="146"/>
      <c r="O311" s="12">
        <v>4</v>
      </c>
      <c r="P311" s="5" t="s">
        <v>697</v>
      </c>
      <c r="Q311" s="5">
        <v>130277599.9024</v>
      </c>
      <c r="R311" s="5">
        <v>0</v>
      </c>
      <c r="S311" s="5">
        <v>3492688.9079999998</v>
      </c>
      <c r="T311" s="5">
        <v>3811324.0632000002</v>
      </c>
      <c r="U311" s="5">
        <v>528993.02560000005</v>
      </c>
      <c r="V311" s="5">
        <v>41922617.823899999</v>
      </c>
      <c r="W311" s="6">
        <f t="shared" si="55"/>
        <v>180033223.72310001</v>
      </c>
    </row>
    <row r="312" spans="1:23" ht="24.95" customHeight="1">
      <c r="A312" s="151"/>
      <c r="B312" s="146"/>
      <c r="C312" s="1">
        <v>4</v>
      </c>
      <c r="D312" s="5" t="s">
        <v>345</v>
      </c>
      <c r="E312" s="5">
        <v>110231944.50660001</v>
      </c>
      <c r="F312" s="5">
        <v>0</v>
      </c>
      <c r="G312" s="5">
        <v>2955273.1258</v>
      </c>
      <c r="H312" s="5">
        <v>3224880.2782999999</v>
      </c>
      <c r="I312" s="5">
        <v>447597.51390000002</v>
      </c>
      <c r="J312" s="5">
        <v>28642122.638599999</v>
      </c>
      <c r="K312" s="6">
        <f t="shared" si="54"/>
        <v>145501818.0632</v>
      </c>
      <c r="L312" s="11"/>
      <c r="M312" s="143"/>
      <c r="N312" s="146"/>
      <c r="O312" s="12">
        <v>5</v>
      </c>
      <c r="P312" s="5" t="s">
        <v>698</v>
      </c>
      <c r="Q312" s="5">
        <v>120930205.7788</v>
      </c>
      <c r="R312" s="5">
        <v>0</v>
      </c>
      <c r="S312" s="5">
        <v>3242089.1134000001</v>
      </c>
      <c r="T312" s="5">
        <v>3537862.2541</v>
      </c>
      <c r="U312" s="5">
        <v>491037.87209999998</v>
      </c>
      <c r="V312" s="5">
        <v>42472308.865400001</v>
      </c>
      <c r="W312" s="6">
        <f t="shared" si="55"/>
        <v>170673503.88379997</v>
      </c>
    </row>
    <row r="313" spans="1:23" ht="24.95" customHeight="1">
      <c r="A313" s="151"/>
      <c r="B313" s="146"/>
      <c r="C313" s="1">
        <v>5</v>
      </c>
      <c r="D313" s="5" t="s">
        <v>346</v>
      </c>
      <c r="E313" s="5">
        <v>118202409.5768</v>
      </c>
      <c r="F313" s="5">
        <v>0</v>
      </c>
      <c r="G313" s="5">
        <v>3168958.0183999999</v>
      </c>
      <c r="H313" s="5">
        <v>3458059.469</v>
      </c>
      <c r="I313" s="5">
        <v>479961.63819999999</v>
      </c>
      <c r="J313" s="5">
        <v>28207557.7377</v>
      </c>
      <c r="K313" s="6">
        <f t="shared" si="54"/>
        <v>153516946.44010001</v>
      </c>
      <c r="L313" s="11"/>
      <c r="M313" s="143"/>
      <c r="N313" s="146"/>
      <c r="O313" s="12">
        <v>6</v>
      </c>
      <c r="P313" s="5" t="s">
        <v>699</v>
      </c>
      <c r="Q313" s="5">
        <v>120909998.54369999</v>
      </c>
      <c r="R313" s="5">
        <v>0</v>
      </c>
      <c r="S313" s="5">
        <v>3241547.3657</v>
      </c>
      <c r="T313" s="5">
        <v>3537271.0832000002</v>
      </c>
      <c r="U313" s="5">
        <v>490955.82049999997</v>
      </c>
      <c r="V313" s="5">
        <v>42185581.891599998</v>
      </c>
      <c r="W313" s="6">
        <f t="shared" si="55"/>
        <v>170365354.70469999</v>
      </c>
    </row>
    <row r="314" spans="1:23" ht="24.95" customHeight="1">
      <c r="A314" s="151"/>
      <c r="B314" s="146"/>
      <c r="C314" s="1">
        <v>6</v>
      </c>
      <c r="D314" s="5" t="s">
        <v>347</v>
      </c>
      <c r="E314" s="5">
        <v>118598207.1807</v>
      </c>
      <c r="F314" s="5">
        <v>0</v>
      </c>
      <c r="G314" s="5">
        <v>3179569.1894</v>
      </c>
      <c r="H314" s="5">
        <v>3469638.6886</v>
      </c>
      <c r="I314" s="5">
        <v>481568.7769</v>
      </c>
      <c r="J314" s="5">
        <v>28296623.286400001</v>
      </c>
      <c r="K314" s="6">
        <f t="shared" si="54"/>
        <v>154025607.12200001</v>
      </c>
      <c r="L314" s="11"/>
      <c r="M314" s="143"/>
      <c r="N314" s="146"/>
      <c r="O314" s="12">
        <v>7</v>
      </c>
      <c r="P314" s="5" t="s">
        <v>700</v>
      </c>
      <c r="Q314" s="5">
        <v>131038771.6928</v>
      </c>
      <c r="R314" s="5">
        <v>0</v>
      </c>
      <c r="S314" s="5">
        <v>3513095.6107999999</v>
      </c>
      <c r="T314" s="5">
        <v>3833592.4528999999</v>
      </c>
      <c r="U314" s="5">
        <v>532083.76850000001</v>
      </c>
      <c r="V314" s="5">
        <v>44266498.973499998</v>
      </c>
      <c r="W314" s="6">
        <f t="shared" si="55"/>
        <v>183184042.49849999</v>
      </c>
    </row>
    <row r="315" spans="1:23" ht="24.95" customHeight="1">
      <c r="A315" s="151"/>
      <c r="B315" s="146"/>
      <c r="C315" s="1">
        <v>7</v>
      </c>
      <c r="D315" s="5" t="s">
        <v>348</v>
      </c>
      <c r="E315" s="5">
        <v>106151650.54530001</v>
      </c>
      <c r="F315" s="5">
        <v>0</v>
      </c>
      <c r="G315" s="5">
        <v>2845882.1217</v>
      </c>
      <c r="H315" s="5">
        <v>3105509.6222999999</v>
      </c>
      <c r="I315" s="5">
        <v>431029.45429999998</v>
      </c>
      <c r="J315" s="5">
        <v>25930309.469799999</v>
      </c>
      <c r="K315" s="6">
        <f t="shared" si="54"/>
        <v>138464381.21340001</v>
      </c>
      <c r="L315" s="11"/>
      <c r="M315" s="143"/>
      <c r="N315" s="146"/>
      <c r="O315" s="12">
        <v>8</v>
      </c>
      <c r="P315" s="5" t="s">
        <v>701</v>
      </c>
      <c r="Q315" s="5">
        <v>126951782.3009</v>
      </c>
      <c r="R315" s="5">
        <v>0</v>
      </c>
      <c r="S315" s="5">
        <v>3403525.105</v>
      </c>
      <c r="T315" s="5">
        <v>3714025.9193000002</v>
      </c>
      <c r="U315" s="5">
        <v>515488.522</v>
      </c>
      <c r="V315" s="5">
        <v>40705751.449600004</v>
      </c>
      <c r="W315" s="6">
        <f t="shared" si="55"/>
        <v>175290573.29680002</v>
      </c>
    </row>
    <row r="316" spans="1:23" ht="24.95" customHeight="1">
      <c r="A316" s="151"/>
      <c r="B316" s="146"/>
      <c r="C316" s="1">
        <v>8</v>
      </c>
      <c r="D316" s="5" t="s">
        <v>349</v>
      </c>
      <c r="E316" s="5">
        <v>112436582.9461</v>
      </c>
      <c r="F316" s="5">
        <v>0</v>
      </c>
      <c r="G316" s="5">
        <v>3014378.5762</v>
      </c>
      <c r="H316" s="5">
        <v>3289377.8706999999</v>
      </c>
      <c r="I316" s="5">
        <v>456549.46240000002</v>
      </c>
      <c r="J316" s="5">
        <v>27657927.161600001</v>
      </c>
      <c r="K316" s="6">
        <f t="shared" si="54"/>
        <v>146854816.01699999</v>
      </c>
      <c r="L316" s="11"/>
      <c r="M316" s="143"/>
      <c r="N316" s="146"/>
      <c r="O316" s="12">
        <v>9</v>
      </c>
      <c r="P316" s="5" t="s">
        <v>702</v>
      </c>
      <c r="Q316" s="5">
        <v>121090002.1551</v>
      </c>
      <c r="R316" s="5">
        <v>0</v>
      </c>
      <c r="S316" s="5">
        <v>3246373.1886</v>
      </c>
      <c r="T316" s="5">
        <v>3542537.162</v>
      </c>
      <c r="U316" s="5">
        <v>491686.72629999998</v>
      </c>
      <c r="V316" s="5">
        <v>41371898.870499998</v>
      </c>
      <c r="W316" s="6">
        <f t="shared" si="55"/>
        <v>169742498.10250002</v>
      </c>
    </row>
    <row r="317" spans="1:23" ht="24.95" customHeight="1">
      <c r="A317" s="151"/>
      <c r="B317" s="146"/>
      <c r="C317" s="1">
        <v>9</v>
      </c>
      <c r="D317" s="5" t="s">
        <v>350</v>
      </c>
      <c r="E317" s="5">
        <v>126500249.38079999</v>
      </c>
      <c r="F317" s="5">
        <v>0</v>
      </c>
      <c r="G317" s="5">
        <v>3391419.693</v>
      </c>
      <c r="H317" s="5">
        <v>3700816.1405000002</v>
      </c>
      <c r="I317" s="5">
        <v>513655.06969999999</v>
      </c>
      <c r="J317" s="5">
        <v>30646127.719099998</v>
      </c>
      <c r="K317" s="6">
        <f t="shared" si="54"/>
        <v>164752268.00309998</v>
      </c>
      <c r="L317" s="11"/>
      <c r="M317" s="143"/>
      <c r="N317" s="146"/>
      <c r="O317" s="12">
        <v>10</v>
      </c>
      <c r="P317" s="5" t="s">
        <v>703</v>
      </c>
      <c r="Q317" s="5">
        <v>141997516.58399999</v>
      </c>
      <c r="R317" s="5">
        <v>0</v>
      </c>
      <c r="S317" s="5">
        <v>3806895.0572000002</v>
      </c>
      <c r="T317" s="5">
        <v>4154194.9827000001</v>
      </c>
      <c r="U317" s="5">
        <v>576581.82200000004</v>
      </c>
      <c r="V317" s="5">
        <v>44247210.507799998</v>
      </c>
      <c r="W317" s="6">
        <f t="shared" si="55"/>
        <v>194782398.95370001</v>
      </c>
    </row>
    <row r="318" spans="1:23" ht="24.95" customHeight="1">
      <c r="A318" s="151"/>
      <c r="B318" s="146"/>
      <c r="C318" s="1">
        <v>10</v>
      </c>
      <c r="D318" s="5" t="s">
        <v>351</v>
      </c>
      <c r="E318" s="5">
        <v>111808515.9752</v>
      </c>
      <c r="F318" s="5">
        <v>0</v>
      </c>
      <c r="G318" s="5">
        <v>2997540.3588999999</v>
      </c>
      <c r="H318" s="5">
        <v>3271003.5164999999</v>
      </c>
      <c r="I318" s="5">
        <v>453999.1924</v>
      </c>
      <c r="J318" s="5">
        <v>28574099.052499998</v>
      </c>
      <c r="K318" s="6">
        <f t="shared" si="54"/>
        <v>147105158.09549999</v>
      </c>
      <c r="L318" s="11"/>
      <c r="M318" s="143"/>
      <c r="N318" s="146"/>
      <c r="O318" s="12">
        <v>11</v>
      </c>
      <c r="P318" s="5" t="s">
        <v>704</v>
      </c>
      <c r="Q318" s="5">
        <v>126463029.63349999</v>
      </c>
      <c r="R318" s="5">
        <v>0</v>
      </c>
      <c r="S318" s="5">
        <v>3390421.8468999998</v>
      </c>
      <c r="T318" s="5">
        <v>3699727.2617000001</v>
      </c>
      <c r="U318" s="5">
        <v>513503.9387</v>
      </c>
      <c r="V318" s="5">
        <v>43000050.963</v>
      </c>
      <c r="W318" s="6">
        <f t="shared" si="55"/>
        <v>177066733.64380002</v>
      </c>
    </row>
    <row r="319" spans="1:23" ht="24.95" customHeight="1">
      <c r="A319" s="151"/>
      <c r="B319" s="146"/>
      <c r="C319" s="1">
        <v>11</v>
      </c>
      <c r="D319" s="5" t="s">
        <v>352</v>
      </c>
      <c r="E319" s="5">
        <v>137911111.90759999</v>
      </c>
      <c r="F319" s="5">
        <v>0</v>
      </c>
      <c r="G319" s="5">
        <v>3697340.2274000002</v>
      </c>
      <c r="H319" s="5">
        <v>4034645.5551999998</v>
      </c>
      <c r="I319" s="5">
        <v>559988.94979999994</v>
      </c>
      <c r="J319" s="5">
        <v>32993334.4663</v>
      </c>
      <c r="K319" s="6">
        <f t="shared" si="54"/>
        <v>179196421.10630003</v>
      </c>
      <c r="L319" s="11"/>
      <c r="M319" s="143"/>
      <c r="N319" s="146"/>
      <c r="O319" s="12">
        <v>12</v>
      </c>
      <c r="P319" s="5" t="s">
        <v>705</v>
      </c>
      <c r="Q319" s="5">
        <v>121035967.9456</v>
      </c>
      <c r="R319" s="5">
        <v>0</v>
      </c>
      <c r="S319" s="5">
        <v>3244924.5536000002</v>
      </c>
      <c r="T319" s="5">
        <v>3540956.3692000001</v>
      </c>
      <c r="U319" s="5">
        <v>491467.32</v>
      </c>
      <c r="V319" s="5">
        <v>40635732.504900001</v>
      </c>
      <c r="W319" s="6">
        <f t="shared" si="55"/>
        <v>168949048.69330001</v>
      </c>
    </row>
    <row r="320" spans="1:23" ht="24.95" customHeight="1">
      <c r="A320" s="151"/>
      <c r="B320" s="146"/>
      <c r="C320" s="1">
        <v>12</v>
      </c>
      <c r="D320" s="5" t="s">
        <v>353</v>
      </c>
      <c r="E320" s="5">
        <v>117127270.5942</v>
      </c>
      <c r="F320" s="5">
        <v>0</v>
      </c>
      <c r="G320" s="5">
        <v>3140133.9841</v>
      </c>
      <c r="H320" s="5">
        <v>3426605.8417000002</v>
      </c>
      <c r="I320" s="5">
        <v>475596.0295</v>
      </c>
      <c r="J320" s="5">
        <v>28299827.953200001</v>
      </c>
      <c r="K320" s="6">
        <f t="shared" si="54"/>
        <v>152469434.40270001</v>
      </c>
      <c r="L320" s="11"/>
      <c r="M320" s="143"/>
      <c r="N320" s="146"/>
      <c r="O320" s="12">
        <v>13</v>
      </c>
      <c r="P320" s="5" t="s">
        <v>706</v>
      </c>
      <c r="Q320" s="5">
        <v>143690731.6724</v>
      </c>
      <c r="R320" s="5">
        <v>0</v>
      </c>
      <c r="S320" s="5">
        <v>3852289.4578</v>
      </c>
      <c r="T320" s="5">
        <v>4203730.6772999996</v>
      </c>
      <c r="U320" s="5">
        <v>583457.13269999996</v>
      </c>
      <c r="V320" s="5">
        <v>46953823.651299998</v>
      </c>
      <c r="W320" s="6">
        <f t="shared" si="55"/>
        <v>199284032.59149998</v>
      </c>
    </row>
    <row r="321" spans="1:23" ht="24.95" customHeight="1">
      <c r="A321" s="151"/>
      <c r="B321" s="146"/>
      <c r="C321" s="1">
        <v>13</v>
      </c>
      <c r="D321" s="5" t="s">
        <v>354</v>
      </c>
      <c r="E321" s="5">
        <v>105809743.66150001</v>
      </c>
      <c r="F321" s="5">
        <v>0</v>
      </c>
      <c r="G321" s="5">
        <v>2836715.7387000001</v>
      </c>
      <c r="H321" s="5">
        <v>3095506.9977000002</v>
      </c>
      <c r="I321" s="5">
        <v>429641.13919999998</v>
      </c>
      <c r="J321" s="5">
        <v>27403609.647500001</v>
      </c>
      <c r="K321" s="6">
        <f t="shared" si="54"/>
        <v>139575217.18460003</v>
      </c>
      <c r="L321" s="11"/>
      <c r="M321" s="143"/>
      <c r="N321" s="146"/>
      <c r="O321" s="12">
        <v>14</v>
      </c>
      <c r="P321" s="5" t="s">
        <v>707</v>
      </c>
      <c r="Q321" s="5">
        <v>175964885.31940001</v>
      </c>
      <c r="R321" s="5">
        <v>0</v>
      </c>
      <c r="S321" s="5">
        <v>4717546.2521000002</v>
      </c>
      <c r="T321" s="5">
        <v>5147924.1419000002</v>
      </c>
      <c r="U321" s="5">
        <v>714506.53949999996</v>
      </c>
      <c r="V321" s="5">
        <v>57267529.549699999</v>
      </c>
      <c r="W321" s="6">
        <f t="shared" si="55"/>
        <v>243812391.8026</v>
      </c>
    </row>
    <row r="322" spans="1:23" ht="24.95" customHeight="1">
      <c r="A322" s="151"/>
      <c r="B322" s="146"/>
      <c r="C322" s="1">
        <v>14</v>
      </c>
      <c r="D322" s="5" t="s">
        <v>355</v>
      </c>
      <c r="E322" s="5">
        <v>102970115.1223</v>
      </c>
      <c r="F322" s="5">
        <v>0</v>
      </c>
      <c r="G322" s="5">
        <v>2760586.4646999999</v>
      </c>
      <c r="H322" s="5">
        <v>3012432.5122000002</v>
      </c>
      <c r="I322" s="5">
        <v>418110.80940000003</v>
      </c>
      <c r="J322" s="5">
        <v>26397586.157499999</v>
      </c>
      <c r="K322" s="6">
        <f t="shared" si="54"/>
        <v>135558831.0661</v>
      </c>
      <c r="L322" s="11"/>
      <c r="M322" s="143"/>
      <c r="N322" s="146"/>
      <c r="O322" s="12">
        <v>15</v>
      </c>
      <c r="P322" s="5" t="s">
        <v>708</v>
      </c>
      <c r="Q322" s="5">
        <v>142064068.41100001</v>
      </c>
      <c r="R322" s="5">
        <v>0</v>
      </c>
      <c r="S322" s="5">
        <v>3808679.2842999999</v>
      </c>
      <c r="T322" s="5">
        <v>4156141.9833999998</v>
      </c>
      <c r="U322" s="5">
        <v>576852.05610000005</v>
      </c>
      <c r="V322" s="5">
        <v>46274857.563500002</v>
      </c>
      <c r="W322" s="6">
        <f t="shared" si="55"/>
        <v>196880599.29830003</v>
      </c>
    </row>
    <row r="323" spans="1:23" ht="24.95" customHeight="1">
      <c r="A323" s="151"/>
      <c r="B323" s="146"/>
      <c r="C323" s="1">
        <v>15</v>
      </c>
      <c r="D323" s="5" t="s">
        <v>356</v>
      </c>
      <c r="E323" s="5">
        <v>91730050.161899999</v>
      </c>
      <c r="F323" s="5">
        <v>0</v>
      </c>
      <c r="G323" s="5">
        <v>2459244.9429000001</v>
      </c>
      <c r="H323" s="5">
        <v>2683599.8495999998</v>
      </c>
      <c r="I323" s="5">
        <v>372470.45390000002</v>
      </c>
      <c r="J323" s="5">
        <v>23475897.550900001</v>
      </c>
      <c r="K323" s="6">
        <f t="shared" si="54"/>
        <v>120721262.95919999</v>
      </c>
      <c r="L323" s="11"/>
      <c r="M323" s="143"/>
      <c r="N323" s="146"/>
      <c r="O323" s="12">
        <v>16</v>
      </c>
      <c r="P323" s="5" t="s">
        <v>709</v>
      </c>
      <c r="Q323" s="5">
        <v>143355101.2755</v>
      </c>
      <c r="R323" s="5">
        <v>0</v>
      </c>
      <c r="S323" s="5">
        <v>3843291.3448000001</v>
      </c>
      <c r="T323" s="5">
        <v>4193911.6738</v>
      </c>
      <c r="U323" s="5">
        <v>582094.30330000003</v>
      </c>
      <c r="V323" s="5">
        <v>46336653.212399997</v>
      </c>
      <c r="W323" s="6">
        <f t="shared" si="55"/>
        <v>198311051.80979997</v>
      </c>
    </row>
    <row r="324" spans="1:23" ht="24.95" customHeight="1">
      <c r="A324" s="151"/>
      <c r="B324" s="146"/>
      <c r="C324" s="1">
        <v>16</v>
      </c>
      <c r="D324" s="5" t="s">
        <v>357</v>
      </c>
      <c r="E324" s="5">
        <v>99434176.339300007</v>
      </c>
      <c r="F324" s="5">
        <v>0</v>
      </c>
      <c r="G324" s="5">
        <v>2665789.3991999999</v>
      </c>
      <c r="H324" s="5">
        <v>2908987.1878999998</v>
      </c>
      <c r="I324" s="5">
        <v>403753.10739999998</v>
      </c>
      <c r="J324" s="5">
        <v>25771285.4417</v>
      </c>
      <c r="K324" s="6">
        <f t="shared" si="54"/>
        <v>131183991.4755</v>
      </c>
      <c r="L324" s="11"/>
      <c r="M324" s="143"/>
      <c r="N324" s="146"/>
      <c r="O324" s="12">
        <v>17</v>
      </c>
      <c r="P324" s="5" t="s">
        <v>710</v>
      </c>
      <c r="Q324" s="5">
        <v>98491357.9234</v>
      </c>
      <c r="R324" s="5">
        <v>0</v>
      </c>
      <c r="S324" s="5">
        <v>2640512.8250000002</v>
      </c>
      <c r="T324" s="5">
        <v>2881404.6524</v>
      </c>
      <c r="U324" s="5">
        <v>399924.78720000002</v>
      </c>
      <c r="V324" s="5">
        <v>33679610.353200004</v>
      </c>
      <c r="W324" s="6">
        <f t="shared" si="55"/>
        <v>138092810.54120001</v>
      </c>
    </row>
    <row r="325" spans="1:23" ht="24.95" customHeight="1">
      <c r="A325" s="151"/>
      <c r="B325" s="146"/>
      <c r="C325" s="1">
        <v>17</v>
      </c>
      <c r="D325" s="5" t="s">
        <v>358</v>
      </c>
      <c r="E325" s="5">
        <v>116732156.2905</v>
      </c>
      <c r="F325" s="5">
        <v>0</v>
      </c>
      <c r="G325" s="5">
        <v>3129541.1320000002</v>
      </c>
      <c r="H325" s="5">
        <v>3415046.6124</v>
      </c>
      <c r="I325" s="5">
        <v>473991.6654</v>
      </c>
      <c r="J325" s="5">
        <v>27276511.355900001</v>
      </c>
      <c r="K325" s="6">
        <f t="shared" si="54"/>
        <v>151027247.0562</v>
      </c>
      <c r="L325" s="11"/>
      <c r="M325" s="143"/>
      <c r="N325" s="146"/>
      <c r="O325" s="12">
        <v>18</v>
      </c>
      <c r="P325" s="5" t="s">
        <v>711</v>
      </c>
      <c r="Q325" s="5">
        <v>121194036.6258</v>
      </c>
      <c r="R325" s="5">
        <v>0</v>
      </c>
      <c r="S325" s="5">
        <v>3249162.31</v>
      </c>
      <c r="T325" s="5">
        <v>3545580.7326000002</v>
      </c>
      <c r="U325" s="5">
        <v>492109.15889999998</v>
      </c>
      <c r="V325" s="5">
        <v>42588765.244900003</v>
      </c>
      <c r="W325" s="6">
        <f t="shared" si="55"/>
        <v>171069654.0722</v>
      </c>
    </row>
    <row r="326" spans="1:23" ht="24.95" customHeight="1">
      <c r="A326" s="151"/>
      <c r="B326" s="146"/>
      <c r="C326" s="1">
        <v>18</v>
      </c>
      <c r="D326" s="5" t="s">
        <v>359</v>
      </c>
      <c r="E326" s="5">
        <v>126348823.23540001</v>
      </c>
      <c r="F326" s="5">
        <v>0</v>
      </c>
      <c r="G326" s="5">
        <v>3387360.0203</v>
      </c>
      <c r="H326" s="5">
        <v>3696386.1071000001</v>
      </c>
      <c r="I326" s="5">
        <v>513040.20280000003</v>
      </c>
      <c r="J326" s="5">
        <v>29666709.009500001</v>
      </c>
      <c r="K326" s="6">
        <f t="shared" si="54"/>
        <v>163612318.5751</v>
      </c>
      <c r="L326" s="11"/>
      <c r="M326" s="143"/>
      <c r="N326" s="146"/>
      <c r="O326" s="12">
        <v>19</v>
      </c>
      <c r="P326" s="5" t="s">
        <v>712</v>
      </c>
      <c r="Q326" s="5">
        <v>96058223.479100004</v>
      </c>
      <c r="R326" s="5">
        <v>0</v>
      </c>
      <c r="S326" s="5">
        <v>2575281.4906000001</v>
      </c>
      <c r="T326" s="5">
        <v>2810222.3166999999</v>
      </c>
      <c r="U326" s="5">
        <v>390045.02929999999</v>
      </c>
      <c r="V326" s="5">
        <v>35232543.4758</v>
      </c>
      <c r="W326" s="6">
        <f t="shared" si="55"/>
        <v>137066315.7915</v>
      </c>
    </row>
    <row r="327" spans="1:23" ht="24.95" customHeight="1">
      <c r="A327" s="151"/>
      <c r="B327" s="146"/>
      <c r="C327" s="1">
        <v>19</v>
      </c>
      <c r="D327" s="5" t="s">
        <v>360</v>
      </c>
      <c r="E327" s="5">
        <v>110700057.4787</v>
      </c>
      <c r="F327" s="5">
        <v>0</v>
      </c>
      <c r="G327" s="5">
        <v>2967823.0422</v>
      </c>
      <c r="H327" s="5">
        <v>3238575.1132999999</v>
      </c>
      <c r="I327" s="5">
        <v>449498.28960000002</v>
      </c>
      <c r="J327" s="5">
        <v>26625238.425799999</v>
      </c>
      <c r="K327" s="6">
        <f t="shared" si="54"/>
        <v>143981192.34959999</v>
      </c>
      <c r="L327" s="11"/>
      <c r="M327" s="143"/>
      <c r="N327" s="146"/>
      <c r="O327" s="12">
        <v>20</v>
      </c>
      <c r="P327" s="5" t="s">
        <v>713</v>
      </c>
      <c r="Q327" s="5">
        <v>103903240.8449</v>
      </c>
      <c r="R327" s="5">
        <v>0</v>
      </c>
      <c r="S327" s="5">
        <v>2785603.1817999999</v>
      </c>
      <c r="T327" s="5">
        <v>3039731.4838999999</v>
      </c>
      <c r="U327" s="5">
        <v>421899.77230000001</v>
      </c>
      <c r="V327" s="5">
        <v>38325046.865400001</v>
      </c>
      <c r="W327" s="6">
        <f t="shared" si="55"/>
        <v>148475522.14829999</v>
      </c>
    </row>
    <row r="328" spans="1:23" ht="24.95" customHeight="1">
      <c r="A328" s="151"/>
      <c r="B328" s="146"/>
      <c r="C328" s="1">
        <v>20</v>
      </c>
      <c r="D328" s="5" t="s">
        <v>361</v>
      </c>
      <c r="E328" s="5">
        <v>98345405.847299993</v>
      </c>
      <c r="F328" s="5">
        <v>0</v>
      </c>
      <c r="G328" s="5">
        <v>2636599.9098</v>
      </c>
      <c r="H328" s="5">
        <v>2877134.7651999998</v>
      </c>
      <c r="I328" s="5">
        <v>399332.14789999998</v>
      </c>
      <c r="J328" s="5">
        <v>24630484.553100001</v>
      </c>
      <c r="K328" s="6">
        <f t="shared" si="54"/>
        <v>128888957.2233</v>
      </c>
      <c r="L328" s="11"/>
      <c r="M328" s="143"/>
      <c r="N328" s="146"/>
      <c r="O328" s="12">
        <v>21</v>
      </c>
      <c r="P328" s="5" t="s">
        <v>714</v>
      </c>
      <c r="Q328" s="5">
        <v>107313136.164</v>
      </c>
      <c r="R328" s="5">
        <v>0</v>
      </c>
      <c r="S328" s="5">
        <v>2877021.0737999999</v>
      </c>
      <c r="T328" s="5">
        <v>3139489.3555000001</v>
      </c>
      <c r="U328" s="5">
        <v>435745.674</v>
      </c>
      <c r="V328" s="5">
        <v>36582191.890299998</v>
      </c>
      <c r="W328" s="6">
        <f t="shared" si="55"/>
        <v>150347584.15759999</v>
      </c>
    </row>
    <row r="329" spans="1:23" ht="24.95" customHeight="1">
      <c r="A329" s="151"/>
      <c r="B329" s="146"/>
      <c r="C329" s="1">
        <v>21</v>
      </c>
      <c r="D329" s="5" t="s">
        <v>362</v>
      </c>
      <c r="E329" s="5">
        <v>108166432.6031</v>
      </c>
      <c r="F329" s="5">
        <v>0</v>
      </c>
      <c r="G329" s="5">
        <v>2899897.6006</v>
      </c>
      <c r="H329" s="5">
        <v>3164452.8892000001</v>
      </c>
      <c r="I329" s="5">
        <v>439210.48969999998</v>
      </c>
      <c r="J329" s="5">
        <v>27258915.921599999</v>
      </c>
      <c r="K329" s="6">
        <f t="shared" ref="K329:K392" si="66">E329+F329+G329+H329+I329+J329</f>
        <v>141928909.50420001</v>
      </c>
      <c r="L329" s="11"/>
      <c r="M329" s="143"/>
      <c r="N329" s="146"/>
      <c r="O329" s="12">
        <v>22</v>
      </c>
      <c r="P329" s="5" t="s">
        <v>715</v>
      </c>
      <c r="Q329" s="5">
        <v>199294427.5117</v>
      </c>
      <c r="R329" s="5">
        <v>0</v>
      </c>
      <c r="S329" s="5">
        <v>5343001.6896000002</v>
      </c>
      <c r="T329" s="5">
        <v>5830439.3679</v>
      </c>
      <c r="U329" s="5">
        <v>809236.29440000001</v>
      </c>
      <c r="V329" s="5">
        <v>61882612.426200002</v>
      </c>
      <c r="W329" s="6">
        <f t="shared" ref="W329:W392" si="67">Q329+R329+S329+T329+U329+V329</f>
        <v>273159717.28980005</v>
      </c>
    </row>
    <row r="330" spans="1:23" ht="24.95" customHeight="1">
      <c r="A330" s="151"/>
      <c r="B330" s="146"/>
      <c r="C330" s="1">
        <v>22</v>
      </c>
      <c r="D330" s="5" t="s">
        <v>363</v>
      </c>
      <c r="E330" s="5">
        <v>105222478.89929999</v>
      </c>
      <c r="F330" s="5">
        <v>0</v>
      </c>
      <c r="G330" s="5">
        <v>2820971.4117999999</v>
      </c>
      <c r="H330" s="5">
        <v>3078326.3287</v>
      </c>
      <c r="I330" s="5">
        <v>427256.54690000002</v>
      </c>
      <c r="J330" s="5">
        <v>25885504.601100001</v>
      </c>
      <c r="K330" s="6">
        <f t="shared" si="66"/>
        <v>137434537.78780001</v>
      </c>
      <c r="L330" s="11"/>
      <c r="M330" s="144"/>
      <c r="N330" s="147"/>
      <c r="O330" s="12">
        <v>23</v>
      </c>
      <c r="P330" s="5" t="s">
        <v>716</v>
      </c>
      <c r="Q330" s="5">
        <v>117959617.2524</v>
      </c>
      <c r="R330" s="5">
        <v>0</v>
      </c>
      <c r="S330" s="5">
        <v>3162448.8558999998</v>
      </c>
      <c r="T330" s="5">
        <v>3450956.4810000001</v>
      </c>
      <c r="U330" s="5">
        <v>478975.77840000001</v>
      </c>
      <c r="V330" s="5">
        <v>36286516.035800003</v>
      </c>
      <c r="W330" s="6">
        <f t="shared" si="67"/>
        <v>161338514.40350002</v>
      </c>
    </row>
    <row r="331" spans="1:23" ht="24.95" customHeight="1">
      <c r="A331" s="151"/>
      <c r="B331" s="146"/>
      <c r="C331" s="1">
        <v>23</v>
      </c>
      <c r="D331" s="5" t="s">
        <v>364</v>
      </c>
      <c r="E331" s="5">
        <v>101777290.5086</v>
      </c>
      <c r="F331" s="5">
        <v>0</v>
      </c>
      <c r="G331" s="5">
        <v>2728607.327</v>
      </c>
      <c r="H331" s="5">
        <v>2977535.9438999998</v>
      </c>
      <c r="I331" s="5">
        <v>413267.33740000002</v>
      </c>
      <c r="J331" s="5">
        <v>25390837.082600001</v>
      </c>
      <c r="K331" s="6">
        <f t="shared" si="66"/>
        <v>133287538.19950001</v>
      </c>
      <c r="L331" s="11"/>
      <c r="M331" s="18"/>
      <c r="N331" s="148" t="s">
        <v>843</v>
      </c>
      <c r="O331" s="149"/>
      <c r="P331" s="150"/>
      <c r="Q331" s="14">
        <f t="shared" ref="Q331:R331" si="68">SUM(Q308:Q330)</f>
        <v>2950539540.2998009</v>
      </c>
      <c r="R331" s="14">
        <f t="shared" si="68"/>
        <v>0</v>
      </c>
      <c r="S331" s="14">
        <f>SUM(S308:S330)</f>
        <v>79102752.373900011</v>
      </c>
      <c r="T331" s="14">
        <f>SUM(T308:T330)</f>
        <v>86319231.838</v>
      </c>
      <c r="U331" s="14">
        <f>SUM(U308:U330)</f>
        <v>11980684.627599999</v>
      </c>
      <c r="V331" s="14">
        <f t="shared" ref="V331" si="69">SUM(V308:V330)</f>
        <v>984306395.86319995</v>
      </c>
      <c r="W331" s="8">
        <f t="shared" si="67"/>
        <v>4112248605.0025005</v>
      </c>
    </row>
    <row r="332" spans="1:23" ht="24.95" customHeight="1">
      <c r="A332" s="151"/>
      <c r="B332" s="146"/>
      <c r="C332" s="1">
        <v>24</v>
      </c>
      <c r="D332" s="5" t="s">
        <v>365</v>
      </c>
      <c r="E332" s="5">
        <v>105287266.98819999</v>
      </c>
      <c r="F332" s="5">
        <v>0</v>
      </c>
      <c r="G332" s="5">
        <v>2822708.3538000002</v>
      </c>
      <c r="H332" s="5">
        <v>3080221.7305000001</v>
      </c>
      <c r="I332" s="5">
        <v>427519.61930000002</v>
      </c>
      <c r="J332" s="5">
        <v>25733675.956799999</v>
      </c>
      <c r="K332" s="6">
        <f t="shared" si="66"/>
        <v>137351392.64859998</v>
      </c>
      <c r="L332" s="11"/>
      <c r="M332" s="142">
        <v>33</v>
      </c>
      <c r="N332" s="145" t="s">
        <v>56</v>
      </c>
      <c r="O332" s="12">
        <v>1</v>
      </c>
      <c r="P332" s="5" t="s">
        <v>717</v>
      </c>
      <c r="Q332" s="5">
        <v>110517903.0705</v>
      </c>
      <c r="R332" s="111">
        <f>-1564740.79</f>
        <v>-1564740.79</v>
      </c>
      <c r="S332" s="111">
        <v>2962939.5573</v>
      </c>
      <c r="T332" s="5">
        <v>3233246.1121</v>
      </c>
      <c r="U332" s="5">
        <v>448758.65049999999</v>
      </c>
      <c r="V332" s="5">
        <v>24710198.158100002</v>
      </c>
      <c r="W332" s="6">
        <f t="shared" si="67"/>
        <v>140308304.75850001</v>
      </c>
    </row>
    <row r="333" spans="1:23" ht="24.95" customHeight="1">
      <c r="A333" s="151"/>
      <c r="B333" s="146"/>
      <c r="C333" s="1">
        <v>25</v>
      </c>
      <c r="D333" s="5" t="s">
        <v>366</v>
      </c>
      <c r="E333" s="5">
        <v>106251474.8555</v>
      </c>
      <c r="F333" s="5">
        <v>0</v>
      </c>
      <c r="G333" s="5">
        <v>2848558.3703999999</v>
      </c>
      <c r="H333" s="5">
        <v>3108430.023</v>
      </c>
      <c r="I333" s="5">
        <v>431434.79149999999</v>
      </c>
      <c r="J333" s="5">
        <v>26321460.206500001</v>
      </c>
      <c r="K333" s="6">
        <f t="shared" si="66"/>
        <v>138961358.24689999</v>
      </c>
      <c r="L333" s="11"/>
      <c r="M333" s="143"/>
      <c r="N333" s="146"/>
      <c r="O333" s="12">
        <v>2</v>
      </c>
      <c r="P333" s="5" t="s">
        <v>718</v>
      </c>
      <c r="Q333" s="5">
        <v>125806405.6893</v>
      </c>
      <c r="R333" s="111">
        <f t="shared" ref="R333:R354" si="70">-1564740.79</f>
        <v>-1564740.79</v>
      </c>
      <c r="S333" s="111">
        <v>3372818.0288</v>
      </c>
      <c r="T333" s="5">
        <v>3680517.4616999999</v>
      </c>
      <c r="U333" s="5">
        <v>510837.71289999998</v>
      </c>
      <c r="V333" s="5">
        <v>28965693.241799999</v>
      </c>
      <c r="W333" s="6">
        <f t="shared" si="67"/>
        <v>160771531.34449998</v>
      </c>
    </row>
    <row r="334" spans="1:23" ht="24.95" customHeight="1">
      <c r="A334" s="151"/>
      <c r="B334" s="146"/>
      <c r="C334" s="1">
        <v>26</v>
      </c>
      <c r="D334" s="5" t="s">
        <v>367</v>
      </c>
      <c r="E334" s="5">
        <v>113033508.2546</v>
      </c>
      <c r="F334" s="5">
        <v>0</v>
      </c>
      <c r="G334" s="5">
        <v>3030381.8983999998</v>
      </c>
      <c r="H334" s="5">
        <v>3306841.1628999999</v>
      </c>
      <c r="I334" s="5">
        <v>458973.28139999998</v>
      </c>
      <c r="J334" s="5">
        <v>29234804.5865</v>
      </c>
      <c r="K334" s="6">
        <f t="shared" si="66"/>
        <v>149064509.18379998</v>
      </c>
      <c r="L334" s="11"/>
      <c r="M334" s="143"/>
      <c r="N334" s="146"/>
      <c r="O334" s="12">
        <v>3</v>
      </c>
      <c r="P334" s="5" t="s">
        <v>877</v>
      </c>
      <c r="Q334" s="5">
        <v>135577314.8696</v>
      </c>
      <c r="R334" s="111">
        <f t="shared" si="70"/>
        <v>-1564740.79</v>
      </c>
      <c r="S334" s="111">
        <v>3634772.088</v>
      </c>
      <c r="T334" s="5">
        <v>3966369.3755999999</v>
      </c>
      <c r="U334" s="5">
        <v>550512.55200000003</v>
      </c>
      <c r="V334" s="5">
        <v>30123001.187399998</v>
      </c>
      <c r="W334" s="6">
        <f t="shared" si="67"/>
        <v>172287229.28259999</v>
      </c>
    </row>
    <row r="335" spans="1:23" ht="24.95" customHeight="1">
      <c r="A335" s="151"/>
      <c r="B335" s="147"/>
      <c r="C335" s="1">
        <v>27</v>
      </c>
      <c r="D335" s="5" t="s">
        <v>368</v>
      </c>
      <c r="E335" s="5">
        <v>101118041.28749999</v>
      </c>
      <c r="F335" s="5">
        <v>0</v>
      </c>
      <c r="G335" s="5">
        <v>2710933.1264</v>
      </c>
      <c r="H335" s="5">
        <v>2958249.3404000001</v>
      </c>
      <c r="I335" s="5">
        <v>410590.45179999998</v>
      </c>
      <c r="J335" s="5">
        <v>24631572.930399999</v>
      </c>
      <c r="K335" s="6">
        <f t="shared" si="66"/>
        <v>131829387.13649999</v>
      </c>
      <c r="L335" s="11"/>
      <c r="M335" s="143"/>
      <c r="N335" s="146"/>
      <c r="O335" s="12">
        <v>4</v>
      </c>
      <c r="P335" s="5" t="s">
        <v>719</v>
      </c>
      <c r="Q335" s="5">
        <v>147204739.20919999</v>
      </c>
      <c r="R335" s="111">
        <f t="shared" si="70"/>
        <v>-1564740.79</v>
      </c>
      <c r="S335" s="111">
        <v>3946498.5556000001</v>
      </c>
      <c r="T335" s="5">
        <v>4306534.3941000002</v>
      </c>
      <c r="U335" s="5">
        <v>597725.78269999998</v>
      </c>
      <c r="V335" s="5">
        <v>33371263.472899999</v>
      </c>
      <c r="W335" s="6">
        <f t="shared" si="67"/>
        <v>187862020.62450001</v>
      </c>
    </row>
    <row r="336" spans="1:23" ht="24.95" customHeight="1">
      <c r="A336" s="1"/>
      <c r="B336" s="148" t="s">
        <v>827</v>
      </c>
      <c r="C336" s="149"/>
      <c r="D336" s="150"/>
      <c r="E336" s="14">
        <f t="shared" ref="E336:H336" si="71">SUM(E309:E335)</f>
        <v>2988236120.4692001</v>
      </c>
      <c r="F336" s="14">
        <f t="shared" si="71"/>
        <v>0</v>
      </c>
      <c r="G336" s="14">
        <f t="shared" si="71"/>
        <v>80113382.194499984</v>
      </c>
      <c r="H336" s="14">
        <f t="shared" si="71"/>
        <v>87422060.591700017</v>
      </c>
      <c r="I336" s="14">
        <f>SUM(I309:I335)</f>
        <v>12133751.831800003</v>
      </c>
      <c r="J336" s="14">
        <f t="shared" ref="J336" si="72">SUM(J309:J335)</f>
        <v>740921079.40789998</v>
      </c>
      <c r="K336" s="8">
        <f t="shared" si="66"/>
        <v>3908826394.4951</v>
      </c>
      <c r="L336" s="11"/>
      <c r="M336" s="143"/>
      <c r="N336" s="146"/>
      <c r="O336" s="12">
        <v>5</v>
      </c>
      <c r="P336" s="5" t="s">
        <v>720</v>
      </c>
      <c r="Q336" s="5">
        <v>138476221.7256</v>
      </c>
      <c r="R336" s="111">
        <f t="shared" si="70"/>
        <v>-1564740.79</v>
      </c>
      <c r="S336" s="111">
        <v>3712490.5893000001</v>
      </c>
      <c r="T336" s="5">
        <v>4051178.0723000001</v>
      </c>
      <c r="U336" s="5">
        <v>562283.58180000004</v>
      </c>
      <c r="V336" s="5">
        <v>29382299.916099999</v>
      </c>
      <c r="W336" s="6">
        <f t="shared" si="67"/>
        <v>174619733.09510002</v>
      </c>
    </row>
    <row r="337" spans="1:23" ht="24.95" customHeight="1">
      <c r="A337" s="151">
        <v>17</v>
      </c>
      <c r="B337" s="145" t="s">
        <v>40</v>
      </c>
      <c r="C337" s="1">
        <v>1</v>
      </c>
      <c r="D337" s="5" t="s">
        <v>369</v>
      </c>
      <c r="E337" s="5">
        <v>105595363.8004</v>
      </c>
      <c r="F337" s="5">
        <v>0</v>
      </c>
      <c r="G337" s="5">
        <v>2830968.3026999999</v>
      </c>
      <c r="H337" s="5">
        <v>3089235.2278</v>
      </c>
      <c r="I337" s="5">
        <v>428770.64840000001</v>
      </c>
      <c r="J337" s="5">
        <v>27526837.6611</v>
      </c>
      <c r="K337" s="6">
        <f t="shared" si="66"/>
        <v>139471175.64039999</v>
      </c>
      <c r="L337" s="11"/>
      <c r="M337" s="143"/>
      <c r="N337" s="146"/>
      <c r="O337" s="12">
        <v>6</v>
      </c>
      <c r="P337" s="5" t="s">
        <v>721</v>
      </c>
      <c r="Q337" s="5">
        <v>125475131.1163</v>
      </c>
      <c r="R337" s="111">
        <f t="shared" si="70"/>
        <v>-1564740.79</v>
      </c>
      <c r="S337" s="111">
        <v>3363936.6937000002</v>
      </c>
      <c r="T337" s="5">
        <v>3670825.8895999999</v>
      </c>
      <c r="U337" s="5">
        <v>509492.57040000003</v>
      </c>
      <c r="V337" s="5">
        <v>24136804.675999999</v>
      </c>
      <c r="W337" s="6">
        <f t="shared" si="67"/>
        <v>155591450.15599999</v>
      </c>
    </row>
    <row r="338" spans="1:23" ht="24.95" customHeight="1">
      <c r="A338" s="151"/>
      <c r="B338" s="146"/>
      <c r="C338" s="1">
        <v>2</v>
      </c>
      <c r="D338" s="5" t="s">
        <v>370</v>
      </c>
      <c r="E338" s="5">
        <v>124888823.02060001</v>
      </c>
      <c r="F338" s="5">
        <v>0</v>
      </c>
      <c r="G338" s="5">
        <v>3348218.0145999999</v>
      </c>
      <c r="H338" s="5">
        <v>3653673.2083000001</v>
      </c>
      <c r="I338" s="5">
        <v>507111.8627</v>
      </c>
      <c r="J338" s="5">
        <v>32128255.354899999</v>
      </c>
      <c r="K338" s="6">
        <f t="shared" si="66"/>
        <v>164526081.46109998</v>
      </c>
      <c r="L338" s="11"/>
      <c r="M338" s="143"/>
      <c r="N338" s="146"/>
      <c r="O338" s="12">
        <v>7</v>
      </c>
      <c r="P338" s="5" t="s">
        <v>722</v>
      </c>
      <c r="Q338" s="5">
        <v>143310504.20930001</v>
      </c>
      <c r="R338" s="111">
        <f t="shared" si="70"/>
        <v>-1564740.79</v>
      </c>
      <c r="S338" s="111">
        <v>3842095.7157999999</v>
      </c>
      <c r="T338" s="5">
        <v>4192606.9685999998</v>
      </c>
      <c r="U338" s="5">
        <v>581913.21669999999</v>
      </c>
      <c r="V338" s="5">
        <v>32348853.856899999</v>
      </c>
      <c r="W338" s="6">
        <f t="shared" si="67"/>
        <v>182711233.17730001</v>
      </c>
    </row>
    <row r="339" spans="1:23" ht="24.95" customHeight="1">
      <c r="A339" s="151"/>
      <c r="B339" s="146"/>
      <c r="C339" s="1">
        <v>3</v>
      </c>
      <c r="D339" s="5" t="s">
        <v>371</v>
      </c>
      <c r="E339" s="5">
        <v>154990435.34470001</v>
      </c>
      <c r="F339" s="5">
        <v>0</v>
      </c>
      <c r="G339" s="5">
        <v>4155229.8689999999</v>
      </c>
      <c r="H339" s="5">
        <v>4534308.0947000002</v>
      </c>
      <c r="I339" s="5">
        <v>629339.65150000004</v>
      </c>
      <c r="J339" s="5">
        <v>38493569.986500002</v>
      </c>
      <c r="K339" s="6">
        <f t="shared" si="66"/>
        <v>202802882.94639999</v>
      </c>
      <c r="L339" s="11"/>
      <c r="M339" s="143"/>
      <c r="N339" s="146"/>
      <c r="O339" s="12">
        <v>8</v>
      </c>
      <c r="P339" s="5" t="s">
        <v>723</v>
      </c>
      <c r="Q339" s="5">
        <v>122288389.7129</v>
      </c>
      <c r="R339" s="111">
        <f t="shared" si="70"/>
        <v>-1564740.79</v>
      </c>
      <c r="S339" s="111">
        <v>3278501.4663999998</v>
      </c>
      <c r="T339" s="5">
        <v>3577596.4764</v>
      </c>
      <c r="U339" s="5">
        <v>496552.78659999999</v>
      </c>
      <c r="V339" s="5">
        <v>27459076.623199999</v>
      </c>
      <c r="W339" s="6">
        <f t="shared" si="67"/>
        <v>155535376.2755</v>
      </c>
    </row>
    <row r="340" spans="1:23" ht="24.95" customHeight="1">
      <c r="A340" s="151"/>
      <c r="B340" s="146"/>
      <c r="C340" s="1">
        <v>4</v>
      </c>
      <c r="D340" s="5" t="s">
        <v>372</v>
      </c>
      <c r="E340" s="5">
        <v>117232146.21520001</v>
      </c>
      <c r="F340" s="5">
        <v>0</v>
      </c>
      <c r="G340" s="5">
        <v>3142945.6564000002</v>
      </c>
      <c r="H340" s="5">
        <v>3429674.0205999999</v>
      </c>
      <c r="I340" s="5">
        <v>476021.87760000001</v>
      </c>
      <c r="J340" s="5">
        <v>28151324.4146</v>
      </c>
      <c r="K340" s="6">
        <f t="shared" si="66"/>
        <v>152432112.18440002</v>
      </c>
      <c r="L340" s="11"/>
      <c r="M340" s="143"/>
      <c r="N340" s="146"/>
      <c r="O340" s="12">
        <v>9</v>
      </c>
      <c r="P340" s="5" t="s">
        <v>724</v>
      </c>
      <c r="Q340" s="5">
        <v>138421348.48300001</v>
      </c>
      <c r="R340" s="111">
        <f t="shared" si="70"/>
        <v>-1564740.79</v>
      </c>
      <c r="S340" s="111">
        <v>3711019.4602999999</v>
      </c>
      <c r="T340" s="5">
        <v>4049572.7333</v>
      </c>
      <c r="U340" s="5">
        <v>562060.76859999995</v>
      </c>
      <c r="V340" s="5">
        <v>27193875.3354</v>
      </c>
      <c r="W340" s="6">
        <f t="shared" si="67"/>
        <v>172373135.99059999</v>
      </c>
    </row>
    <row r="341" spans="1:23" ht="24.95" customHeight="1">
      <c r="A341" s="151"/>
      <c r="B341" s="146"/>
      <c r="C341" s="1">
        <v>5</v>
      </c>
      <c r="D341" s="5" t="s">
        <v>373</v>
      </c>
      <c r="E341" s="5">
        <v>100595408.0447</v>
      </c>
      <c r="F341" s="5">
        <v>0</v>
      </c>
      <c r="G341" s="5">
        <v>2696921.5438999999</v>
      </c>
      <c r="H341" s="5">
        <v>2942959.4928000001</v>
      </c>
      <c r="I341" s="5">
        <v>408468.29619999998</v>
      </c>
      <c r="J341" s="5">
        <v>24406399.2522</v>
      </c>
      <c r="K341" s="6">
        <f t="shared" si="66"/>
        <v>131050156.62979999</v>
      </c>
      <c r="L341" s="11"/>
      <c r="M341" s="143"/>
      <c r="N341" s="146"/>
      <c r="O341" s="12">
        <v>10</v>
      </c>
      <c r="P341" s="5" t="s">
        <v>725</v>
      </c>
      <c r="Q341" s="5">
        <v>124975206.48540001</v>
      </c>
      <c r="R341" s="111">
        <f t="shared" si="70"/>
        <v>-1564740.79</v>
      </c>
      <c r="S341" s="111">
        <v>3350533.9197999998</v>
      </c>
      <c r="T341" s="5">
        <v>3656200.3916000002</v>
      </c>
      <c r="U341" s="5">
        <v>507462.62329999998</v>
      </c>
      <c r="V341" s="5">
        <v>25897194.620000001</v>
      </c>
      <c r="W341" s="6">
        <f t="shared" si="67"/>
        <v>156821857.25009999</v>
      </c>
    </row>
    <row r="342" spans="1:23" ht="24.95" customHeight="1">
      <c r="A342" s="151"/>
      <c r="B342" s="146"/>
      <c r="C342" s="1">
        <v>6</v>
      </c>
      <c r="D342" s="5" t="s">
        <v>374</v>
      </c>
      <c r="E342" s="5">
        <v>98681423.917699993</v>
      </c>
      <c r="F342" s="5">
        <v>0</v>
      </c>
      <c r="G342" s="5">
        <v>2645608.4161999999</v>
      </c>
      <c r="H342" s="5">
        <v>2886965.1102999998</v>
      </c>
      <c r="I342" s="5">
        <v>400696.5514</v>
      </c>
      <c r="J342" s="5">
        <v>25432920.516100001</v>
      </c>
      <c r="K342" s="6">
        <f t="shared" si="66"/>
        <v>130047614.5117</v>
      </c>
      <c r="L342" s="11"/>
      <c r="M342" s="143"/>
      <c r="N342" s="146"/>
      <c r="O342" s="12">
        <v>11</v>
      </c>
      <c r="P342" s="5" t="s">
        <v>726</v>
      </c>
      <c r="Q342" s="5">
        <v>115890398.5397</v>
      </c>
      <c r="R342" s="111">
        <f t="shared" si="70"/>
        <v>-1564740.79</v>
      </c>
      <c r="S342" s="111">
        <v>3106973.9526999998</v>
      </c>
      <c r="T342" s="5">
        <v>3390420.6477000001</v>
      </c>
      <c r="U342" s="5">
        <v>470573.70260000002</v>
      </c>
      <c r="V342" s="5">
        <v>26455955.472899999</v>
      </c>
      <c r="W342" s="6">
        <f t="shared" si="67"/>
        <v>147749581.52559999</v>
      </c>
    </row>
    <row r="343" spans="1:23" ht="24.95" customHeight="1">
      <c r="A343" s="151"/>
      <c r="B343" s="146"/>
      <c r="C343" s="1">
        <v>7</v>
      </c>
      <c r="D343" s="5" t="s">
        <v>375</v>
      </c>
      <c r="E343" s="5">
        <v>138521627.3953</v>
      </c>
      <c r="F343" s="5">
        <v>0</v>
      </c>
      <c r="G343" s="5">
        <v>3713707.8966999999</v>
      </c>
      <c r="H343" s="5">
        <v>4052506.4336000001</v>
      </c>
      <c r="I343" s="5">
        <v>562467.95180000004</v>
      </c>
      <c r="J343" s="5">
        <v>34428480.478600003</v>
      </c>
      <c r="K343" s="6">
        <f t="shared" si="66"/>
        <v>181278790.15599999</v>
      </c>
      <c r="L343" s="11"/>
      <c r="M343" s="143"/>
      <c r="N343" s="146"/>
      <c r="O343" s="12">
        <v>12</v>
      </c>
      <c r="P343" s="5" t="s">
        <v>727</v>
      </c>
      <c r="Q343" s="5">
        <v>137981619.7577</v>
      </c>
      <c r="R343" s="111">
        <f t="shared" si="70"/>
        <v>-1564740.79</v>
      </c>
      <c r="S343" s="111">
        <v>3699230.5139000001</v>
      </c>
      <c r="T343" s="5">
        <v>4036708.2910000002</v>
      </c>
      <c r="U343" s="5">
        <v>560275.24730000005</v>
      </c>
      <c r="V343" s="5">
        <v>27379020.420499999</v>
      </c>
      <c r="W343" s="6">
        <f t="shared" si="67"/>
        <v>172092113.44040003</v>
      </c>
    </row>
    <row r="344" spans="1:23" ht="24.95" customHeight="1">
      <c r="A344" s="151"/>
      <c r="B344" s="146"/>
      <c r="C344" s="1">
        <v>8</v>
      </c>
      <c r="D344" s="5" t="s">
        <v>376</v>
      </c>
      <c r="E344" s="5">
        <v>116256908.19930001</v>
      </c>
      <c r="F344" s="5">
        <v>0</v>
      </c>
      <c r="G344" s="5">
        <v>3116799.9260999998</v>
      </c>
      <c r="H344" s="5">
        <v>3401143.0366000002</v>
      </c>
      <c r="I344" s="5">
        <v>472061.91749999998</v>
      </c>
      <c r="J344" s="5">
        <v>28750173.8343</v>
      </c>
      <c r="K344" s="6">
        <f t="shared" si="66"/>
        <v>151997086.9138</v>
      </c>
      <c r="L344" s="11"/>
      <c r="M344" s="143"/>
      <c r="N344" s="146"/>
      <c r="O344" s="12">
        <v>13</v>
      </c>
      <c r="P344" s="5" t="s">
        <v>728</v>
      </c>
      <c r="Q344" s="5">
        <v>144770562.9253</v>
      </c>
      <c r="R344" s="111">
        <f t="shared" si="70"/>
        <v>-1564740.79</v>
      </c>
      <c r="S344" s="111">
        <v>3881239.2899000002</v>
      </c>
      <c r="T344" s="5">
        <v>4235321.5789000001</v>
      </c>
      <c r="U344" s="5">
        <v>587841.79440000001</v>
      </c>
      <c r="V344" s="5">
        <v>30912256.1829</v>
      </c>
      <c r="W344" s="6">
        <f t="shared" si="67"/>
        <v>182822480.98140004</v>
      </c>
    </row>
    <row r="345" spans="1:23" ht="24.95" customHeight="1">
      <c r="A345" s="151"/>
      <c r="B345" s="146"/>
      <c r="C345" s="1">
        <v>9</v>
      </c>
      <c r="D345" s="5" t="s">
        <v>377</v>
      </c>
      <c r="E345" s="5">
        <v>101833336.265</v>
      </c>
      <c r="F345" s="5">
        <v>0</v>
      </c>
      <c r="G345" s="5">
        <v>2730109.8906999999</v>
      </c>
      <c r="H345" s="5">
        <v>2979175.5852999999</v>
      </c>
      <c r="I345" s="5">
        <v>413494.91159999999</v>
      </c>
      <c r="J345" s="5">
        <v>26024876.879099999</v>
      </c>
      <c r="K345" s="6">
        <f t="shared" si="66"/>
        <v>133980993.53169999</v>
      </c>
      <c r="L345" s="11"/>
      <c r="M345" s="143"/>
      <c r="N345" s="146"/>
      <c r="O345" s="12">
        <v>14</v>
      </c>
      <c r="P345" s="5" t="s">
        <v>729</v>
      </c>
      <c r="Q345" s="5">
        <v>130445946.65620001</v>
      </c>
      <c r="R345" s="111">
        <f t="shared" si="70"/>
        <v>-1564740.79</v>
      </c>
      <c r="S345" s="111">
        <v>3497202.2152</v>
      </c>
      <c r="T345" s="5">
        <v>3816249.1157999998</v>
      </c>
      <c r="U345" s="5">
        <v>529676.59860000003</v>
      </c>
      <c r="V345" s="5">
        <v>27817273.7115</v>
      </c>
      <c r="W345" s="6">
        <f t="shared" si="67"/>
        <v>164541607.50729999</v>
      </c>
    </row>
    <row r="346" spans="1:23" ht="24.95" customHeight="1">
      <c r="A346" s="151"/>
      <c r="B346" s="146"/>
      <c r="C346" s="1">
        <v>10</v>
      </c>
      <c r="D346" s="5" t="s">
        <v>378</v>
      </c>
      <c r="E346" s="5">
        <v>107581376.7621</v>
      </c>
      <c r="F346" s="5">
        <v>0</v>
      </c>
      <c r="G346" s="5">
        <v>2884212.4939999999</v>
      </c>
      <c r="H346" s="5">
        <v>3147336.8431000002</v>
      </c>
      <c r="I346" s="5">
        <v>436834.86670000001</v>
      </c>
      <c r="J346" s="5">
        <v>26499953.604699999</v>
      </c>
      <c r="K346" s="6">
        <f t="shared" si="66"/>
        <v>140549714.57059997</v>
      </c>
      <c r="L346" s="11"/>
      <c r="M346" s="143"/>
      <c r="N346" s="146"/>
      <c r="O346" s="12">
        <v>15</v>
      </c>
      <c r="P346" s="5" t="s">
        <v>730</v>
      </c>
      <c r="Q346" s="5">
        <v>116806354.1899</v>
      </c>
      <c r="R346" s="111">
        <f t="shared" si="70"/>
        <v>-1564740.79</v>
      </c>
      <c r="S346" s="111">
        <v>3131530.3472000002</v>
      </c>
      <c r="T346" s="5">
        <v>3417217.3021</v>
      </c>
      <c r="U346" s="5">
        <v>474292.94640000002</v>
      </c>
      <c r="V346" s="5">
        <v>24670956.107099999</v>
      </c>
      <c r="W346" s="6">
        <f t="shared" si="67"/>
        <v>146935610.1027</v>
      </c>
    </row>
    <row r="347" spans="1:23" ht="24.95" customHeight="1">
      <c r="A347" s="151"/>
      <c r="B347" s="146"/>
      <c r="C347" s="1">
        <v>11</v>
      </c>
      <c r="D347" s="5" t="s">
        <v>379</v>
      </c>
      <c r="E347" s="5">
        <v>149651937.20390001</v>
      </c>
      <c r="F347" s="5">
        <v>0</v>
      </c>
      <c r="G347" s="5">
        <v>4012106.9279999998</v>
      </c>
      <c r="H347" s="5">
        <v>4378128.1646999996</v>
      </c>
      <c r="I347" s="5">
        <v>607662.64580000006</v>
      </c>
      <c r="J347" s="5">
        <v>36027125.451099999</v>
      </c>
      <c r="K347" s="6">
        <f t="shared" si="66"/>
        <v>194676960.3935</v>
      </c>
      <c r="L347" s="11"/>
      <c r="M347" s="143"/>
      <c r="N347" s="146"/>
      <c r="O347" s="12">
        <v>16</v>
      </c>
      <c r="P347" s="5" t="s">
        <v>731</v>
      </c>
      <c r="Q347" s="5">
        <v>129799646.9322</v>
      </c>
      <c r="R347" s="111">
        <f t="shared" si="70"/>
        <v>-1564740.79</v>
      </c>
      <c r="S347" s="111">
        <v>3479875.1853</v>
      </c>
      <c r="T347" s="5">
        <v>3797341.355</v>
      </c>
      <c r="U347" s="5">
        <v>527052.29449999996</v>
      </c>
      <c r="V347" s="5">
        <v>32438826.386799999</v>
      </c>
      <c r="W347" s="6">
        <f t="shared" si="67"/>
        <v>168478001.36379996</v>
      </c>
    </row>
    <row r="348" spans="1:23" ht="24.95" customHeight="1">
      <c r="A348" s="151"/>
      <c r="B348" s="146"/>
      <c r="C348" s="1">
        <v>12</v>
      </c>
      <c r="D348" s="5" t="s">
        <v>380</v>
      </c>
      <c r="E348" s="5">
        <v>110647186.9964</v>
      </c>
      <c r="F348" s="5">
        <v>0</v>
      </c>
      <c r="G348" s="5">
        <v>2966405.6063000001</v>
      </c>
      <c r="H348" s="5">
        <v>3237028.3659000001</v>
      </c>
      <c r="I348" s="5">
        <v>449283.60869999998</v>
      </c>
      <c r="J348" s="5">
        <v>27074314.533399999</v>
      </c>
      <c r="K348" s="6">
        <f t="shared" si="66"/>
        <v>144374219.11070001</v>
      </c>
      <c r="L348" s="11"/>
      <c r="M348" s="143"/>
      <c r="N348" s="146"/>
      <c r="O348" s="12">
        <v>17</v>
      </c>
      <c r="P348" s="5" t="s">
        <v>732</v>
      </c>
      <c r="Q348" s="5">
        <v>128751060.6837</v>
      </c>
      <c r="R348" s="111">
        <f t="shared" si="70"/>
        <v>-1564740.79</v>
      </c>
      <c r="S348" s="111">
        <v>3451763.0189</v>
      </c>
      <c r="T348" s="5">
        <v>3766664.5386999999</v>
      </c>
      <c r="U348" s="5">
        <v>522794.50329999998</v>
      </c>
      <c r="V348" s="5">
        <v>30145252.458299998</v>
      </c>
      <c r="W348" s="6">
        <f t="shared" si="67"/>
        <v>165072794.4129</v>
      </c>
    </row>
    <row r="349" spans="1:23" ht="24.95" customHeight="1">
      <c r="A349" s="151"/>
      <c r="B349" s="146"/>
      <c r="C349" s="1">
        <v>13</v>
      </c>
      <c r="D349" s="5" t="s">
        <v>381</v>
      </c>
      <c r="E349" s="5">
        <v>93404261.600899994</v>
      </c>
      <c r="F349" s="5">
        <v>0</v>
      </c>
      <c r="G349" s="5">
        <v>2504129.8634000001</v>
      </c>
      <c r="H349" s="5">
        <v>2732579.5847</v>
      </c>
      <c r="I349" s="5">
        <v>379268.60009999998</v>
      </c>
      <c r="J349" s="5">
        <v>25932183.405699998</v>
      </c>
      <c r="K349" s="6">
        <f t="shared" si="66"/>
        <v>124952423.05479999</v>
      </c>
      <c r="L349" s="11"/>
      <c r="M349" s="143"/>
      <c r="N349" s="146"/>
      <c r="O349" s="12">
        <v>18</v>
      </c>
      <c r="P349" s="5" t="s">
        <v>733</v>
      </c>
      <c r="Q349" s="5">
        <v>144164688.5465</v>
      </c>
      <c r="R349" s="111">
        <f t="shared" si="70"/>
        <v>-1564740.79</v>
      </c>
      <c r="S349" s="111">
        <v>3864996.0468000001</v>
      </c>
      <c r="T349" s="5">
        <v>4217596.4780999999</v>
      </c>
      <c r="U349" s="5">
        <v>585381.63760000002</v>
      </c>
      <c r="V349" s="5">
        <v>31960242.667399999</v>
      </c>
      <c r="W349" s="6">
        <f t="shared" si="67"/>
        <v>183228164.5864</v>
      </c>
    </row>
    <row r="350" spans="1:23" ht="24.95" customHeight="1">
      <c r="A350" s="151"/>
      <c r="B350" s="146"/>
      <c r="C350" s="1">
        <v>14</v>
      </c>
      <c r="D350" s="5" t="s">
        <v>382</v>
      </c>
      <c r="E350" s="5">
        <v>128381176.9982</v>
      </c>
      <c r="F350" s="5">
        <v>0</v>
      </c>
      <c r="G350" s="5">
        <v>3441846.5893999999</v>
      </c>
      <c r="H350" s="5">
        <v>3755843.4413999999</v>
      </c>
      <c r="I350" s="5">
        <v>521292.5883</v>
      </c>
      <c r="J350" s="5">
        <v>33397605.7051</v>
      </c>
      <c r="K350" s="6">
        <f t="shared" si="66"/>
        <v>169497765.32239997</v>
      </c>
      <c r="L350" s="11"/>
      <c r="M350" s="143"/>
      <c r="N350" s="146"/>
      <c r="O350" s="12">
        <v>19</v>
      </c>
      <c r="P350" s="5" t="s">
        <v>734</v>
      </c>
      <c r="Q350" s="5">
        <v>132914032.9879</v>
      </c>
      <c r="R350" s="111">
        <f t="shared" si="70"/>
        <v>-1564740.79</v>
      </c>
      <c r="S350" s="111">
        <v>3563370.5954</v>
      </c>
      <c r="T350" s="5">
        <v>3888453.9832000001</v>
      </c>
      <c r="U350" s="5">
        <v>539698.27890000003</v>
      </c>
      <c r="V350" s="5">
        <v>25243865.865899999</v>
      </c>
      <c r="W350" s="6">
        <f t="shared" si="67"/>
        <v>164584680.92130002</v>
      </c>
    </row>
    <row r="351" spans="1:23" ht="24.95" customHeight="1">
      <c r="A351" s="151"/>
      <c r="B351" s="146"/>
      <c r="C351" s="1">
        <v>15</v>
      </c>
      <c r="D351" s="5" t="s">
        <v>383</v>
      </c>
      <c r="E351" s="5">
        <v>144395958.1178</v>
      </c>
      <c r="F351" s="5">
        <v>0</v>
      </c>
      <c r="G351" s="5">
        <v>3871196.2889</v>
      </c>
      <c r="H351" s="5">
        <v>4224362.3631999996</v>
      </c>
      <c r="I351" s="5">
        <v>586320.70920000004</v>
      </c>
      <c r="J351" s="5">
        <v>35934976.1664</v>
      </c>
      <c r="K351" s="6">
        <f t="shared" si="66"/>
        <v>189012813.6455</v>
      </c>
      <c r="L351" s="11"/>
      <c r="M351" s="143"/>
      <c r="N351" s="146"/>
      <c r="O351" s="12">
        <v>20</v>
      </c>
      <c r="P351" s="5" t="s">
        <v>735</v>
      </c>
      <c r="Q351" s="5">
        <v>120953709.3528</v>
      </c>
      <c r="R351" s="111">
        <f t="shared" si="70"/>
        <v>-1564740.79</v>
      </c>
      <c r="S351" s="111">
        <v>3242719.2344999998</v>
      </c>
      <c r="T351" s="5">
        <v>3538549.8607000001</v>
      </c>
      <c r="U351" s="5">
        <v>491133.30849999998</v>
      </c>
      <c r="V351" s="5">
        <v>22493717.6272</v>
      </c>
      <c r="W351" s="6">
        <f t="shared" si="67"/>
        <v>149155088.59369999</v>
      </c>
    </row>
    <row r="352" spans="1:23" ht="24.95" customHeight="1">
      <c r="A352" s="151"/>
      <c r="B352" s="146"/>
      <c r="C352" s="1">
        <v>16</v>
      </c>
      <c r="D352" s="5" t="s">
        <v>384</v>
      </c>
      <c r="E352" s="5">
        <v>105828332.8682</v>
      </c>
      <c r="F352" s="5">
        <v>0</v>
      </c>
      <c r="G352" s="5">
        <v>2837214.1077000001</v>
      </c>
      <c r="H352" s="5">
        <v>3096050.8324000002</v>
      </c>
      <c r="I352" s="5">
        <v>429716.62079999998</v>
      </c>
      <c r="J352" s="5">
        <v>27282255.0781</v>
      </c>
      <c r="K352" s="6">
        <f t="shared" si="66"/>
        <v>139473569.5072</v>
      </c>
      <c r="L352" s="11"/>
      <c r="M352" s="143"/>
      <c r="N352" s="146"/>
      <c r="O352" s="12">
        <v>21</v>
      </c>
      <c r="P352" s="5" t="s">
        <v>736</v>
      </c>
      <c r="Q352" s="5">
        <v>124684664.48370001</v>
      </c>
      <c r="R352" s="111">
        <f t="shared" si="70"/>
        <v>-1564740.79</v>
      </c>
      <c r="S352" s="111">
        <v>3342744.6080999998</v>
      </c>
      <c r="T352" s="5">
        <v>3647700.4674</v>
      </c>
      <c r="U352" s="5">
        <v>506282.87560000003</v>
      </c>
      <c r="V352" s="5">
        <v>29220434.013799999</v>
      </c>
      <c r="W352" s="6">
        <f t="shared" si="67"/>
        <v>159837085.6586</v>
      </c>
    </row>
    <row r="353" spans="1:23" ht="24.95" customHeight="1">
      <c r="A353" s="151"/>
      <c r="B353" s="146"/>
      <c r="C353" s="1">
        <v>17</v>
      </c>
      <c r="D353" s="5" t="s">
        <v>385</v>
      </c>
      <c r="E353" s="5">
        <v>111986437.12379999</v>
      </c>
      <c r="F353" s="5">
        <v>0</v>
      </c>
      <c r="G353" s="5">
        <v>3002310.3517</v>
      </c>
      <c r="H353" s="5">
        <v>3276208.6719</v>
      </c>
      <c r="I353" s="5">
        <v>454721.64240000001</v>
      </c>
      <c r="J353" s="5">
        <v>29310143.995499998</v>
      </c>
      <c r="K353" s="6">
        <f t="shared" si="66"/>
        <v>148029821.78529999</v>
      </c>
      <c r="L353" s="11"/>
      <c r="M353" s="143"/>
      <c r="N353" s="146"/>
      <c r="O353" s="12">
        <v>22</v>
      </c>
      <c r="P353" s="5" t="s">
        <v>737</v>
      </c>
      <c r="Q353" s="5">
        <v>119966021.35510001</v>
      </c>
      <c r="R353" s="111">
        <f t="shared" si="70"/>
        <v>-1564740.79</v>
      </c>
      <c r="S353" s="111">
        <v>3216239.7253</v>
      </c>
      <c r="T353" s="5">
        <v>3509654.6474000001</v>
      </c>
      <c r="U353" s="5">
        <v>487122.79509999999</v>
      </c>
      <c r="V353" s="5">
        <v>28173656.837499999</v>
      </c>
      <c r="W353" s="6">
        <f t="shared" si="67"/>
        <v>153787954.5704</v>
      </c>
    </row>
    <row r="354" spans="1:23" ht="24.95" customHeight="1">
      <c r="A354" s="151"/>
      <c r="B354" s="146"/>
      <c r="C354" s="1">
        <v>18</v>
      </c>
      <c r="D354" s="5" t="s">
        <v>386</v>
      </c>
      <c r="E354" s="5">
        <v>116799896.2053</v>
      </c>
      <c r="F354" s="5">
        <v>0</v>
      </c>
      <c r="G354" s="5">
        <v>3131357.2113000001</v>
      </c>
      <c r="H354" s="5">
        <v>3417028.3711000001</v>
      </c>
      <c r="I354" s="5">
        <v>474266.72369999997</v>
      </c>
      <c r="J354" s="5">
        <v>31125859.789500002</v>
      </c>
      <c r="K354" s="6">
        <f t="shared" si="66"/>
        <v>154948408.30090001</v>
      </c>
      <c r="L354" s="11"/>
      <c r="M354" s="144"/>
      <c r="N354" s="147"/>
      <c r="O354" s="12">
        <v>23</v>
      </c>
      <c r="P354" s="5" t="s">
        <v>738</v>
      </c>
      <c r="Q354" s="5">
        <v>112468118.61480001</v>
      </c>
      <c r="R354" s="111">
        <f t="shared" si="70"/>
        <v>-1564740.79</v>
      </c>
      <c r="S354" s="111">
        <v>3015224.0345000001</v>
      </c>
      <c r="T354" s="5">
        <v>3290300.4594999999</v>
      </c>
      <c r="U354" s="5">
        <v>456677.51319999999</v>
      </c>
      <c r="V354" s="5">
        <v>25313884.810600001</v>
      </c>
      <c r="W354" s="6">
        <f>Q354+R354+S354+T354+U354+V354</f>
        <v>142979464.6426</v>
      </c>
    </row>
    <row r="355" spans="1:23" ht="24.95" customHeight="1">
      <c r="A355" s="151"/>
      <c r="B355" s="146"/>
      <c r="C355" s="1">
        <v>19</v>
      </c>
      <c r="D355" s="5" t="s">
        <v>387</v>
      </c>
      <c r="E355" s="5">
        <v>120671414.63609999</v>
      </c>
      <c r="F355" s="5">
        <v>0</v>
      </c>
      <c r="G355" s="5">
        <v>3235151.0292000002</v>
      </c>
      <c r="H355" s="5">
        <v>3530291.2141999998</v>
      </c>
      <c r="I355" s="5">
        <v>489987.049</v>
      </c>
      <c r="J355" s="5">
        <v>30000598.5112</v>
      </c>
      <c r="K355" s="6">
        <f t="shared" si="66"/>
        <v>157927442.43970001</v>
      </c>
      <c r="L355" s="11"/>
      <c r="M355" s="18"/>
      <c r="N355" s="148" t="s">
        <v>844</v>
      </c>
      <c r="O355" s="149"/>
      <c r="P355" s="150"/>
      <c r="Q355" s="14">
        <f t="shared" ref="Q355:R355" si="73">SUM(Q332:Q354)</f>
        <v>2971649989.5965996</v>
      </c>
      <c r="R355" s="14">
        <f t="shared" si="73"/>
        <v>-35989038.169999987</v>
      </c>
      <c r="S355" s="14">
        <f>SUM(S332:S354)</f>
        <v>79668714.84269999</v>
      </c>
      <c r="T355" s="14">
        <f>SUM(T332:T354)</f>
        <v>86936826.600799993</v>
      </c>
      <c r="U355" s="14">
        <f>SUM(U332:U354)</f>
        <v>12066403.741500001</v>
      </c>
      <c r="V355" s="14">
        <f t="shared" ref="V355" si="74">SUM(V332:V354)</f>
        <v>645813603.65020001</v>
      </c>
      <c r="W355" s="8">
        <f>Q355+R355+S355+T355+U355+V355</f>
        <v>3760146500.2617993</v>
      </c>
    </row>
    <row r="356" spans="1:23" ht="24.95" customHeight="1">
      <c r="A356" s="151"/>
      <c r="B356" s="146"/>
      <c r="C356" s="1">
        <v>20</v>
      </c>
      <c r="D356" s="5" t="s">
        <v>388</v>
      </c>
      <c r="E356" s="5">
        <v>121714822.3865</v>
      </c>
      <c r="F356" s="5">
        <v>0</v>
      </c>
      <c r="G356" s="5">
        <v>3263124.3621999999</v>
      </c>
      <c r="H356" s="5">
        <v>3560816.5314000002</v>
      </c>
      <c r="I356" s="5">
        <v>494223.81280000001</v>
      </c>
      <c r="J356" s="5">
        <v>30411884.229400001</v>
      </c>
      <c r="K356" s="6">
        <f t="shared" si="66"/>
        <v>159444871.32230002</v>
      </c>
      <c r="L356" s="11"/>
      <c r="M356" s="142">
        <v>34</v>
      </c>
      <c r="N356" s="145" t="s">
        <v>57</v>
      </c>
      <c r="O356" s="12">
        <v>1</v>
      </c>
      <c r="P356" s="5" t="s">
        <v>739</v>
      </c>
      <c r="Q356" s="5">
        <v>111632759.7659</v>
      </c>
      <c r="R356" s="5">
        <v>0</v>
      </c>
      <c r="S356" s="5">
        <v>2992828.4071</v>
      </c>
      <c r="T356" s="5">
        <v>3265861.6973000001</v>
      </c>
      <c r="U356" s="5">
        <v>453285.53320000001</v>
      </c>
      <c r="V356" s="5">
        <v>23882718.385499999</v>
      </c>
      <c r="W356" s="6">
        <f t="shared" si="67"/>
        <v>142227453.789</v>
      </c>
    </row>
    <row r="357" spans="1:23" ht="24.95" customHeight="1">
      <c r="A357" s="151"/>
      <c r="B357" s="146"/>
      <c r="C357" s="1">
        <v>21</v>
      </c>
      <c r="D357" s="5" t="s">
        <v>389</v>
      </c>
      <c r="E357" s="5">
        <v>114022383.4181</v>
      </c>
      <c r="F357" s="5">
        <v>0</v>
      </c>
      <c r="G357" s="5">
        <v>3056893.2351000002</v>
      </c>
      <c r="H357" s="5">
        <v>3335771.1071000001</v>
      </c>
      <c r="I357" s="5">
        <v>462988.6153</v>
      </c>
      <c r="J357" s="5">
        <v>29305246.2973</v>
      </c>
      <c r="K357" s="6">
        <f t="shared" si="66"/>
        <v>150183282.67289999</v>
      </c>
      <c r="L357" s="11"/>
      <c r="M357" s="143"/>
      <c r="N357" s="146"/>
      <c r="O357" s="12">
        <v>2</v>
      </c>
      <c r="P357" s="5" t="s">
        <v>740</v>
      </c>
      <c r="Q357" s="5">
        <v>191029359.70820001</v>
      </c>
      <c r="R357" s="5">
        <v>0</v>
      </c>
      <c r="S357" s="5">
        <v>5121418.6188000003</v>
      </c>
      <c r="T357" s="5">
        <v>5588641.4546999997</v>
      </c>
      <c r="U357" s="5">
        <v>775675.9338</v>
      </c>
      <c r="V357" s="5">
        <v>31260344.909699999</v>
      </c>
      <c r="W357" s="6">
        <f t="shared" si="67"/>
        <v>233775440.62520003</v>
      </c>
    </row>
    <row r="358" spans="1:23" ht="24.95" customHeight="1">
      <c r="A358" s="151"/>
      <c r="B358" s="146"/>
      <c r="C358" s="1">
        <v>22</v>
      </c>
      <c r="D358" s="5" t="s">
        <v>390</v>
      </c>
      <c r="E358" s="5">
        <v>104588070.9404</v>
      </c>
      <c r="F358" s="5">
        <v>0</v>
      </c>
      <c r="G358" s="5">
        <v>2803963.1952</v>
      </c>
      <c r="H358" s="5">
        <v>3059766.4663</v>
      </c>
      <c r="I358" s="5">
        <v>424680.52929999999</v>
      </c>
      <c r="J358" s="5">
        <v>27310552.889899999</v>
      </c>
      <c r="K358" s="6">
        <f t="shared" si="66"/>
        <v>138187034.02109998</v>
      </c>
      <c r="L358" s="11"/>
      <c r="M358" s="143"/>
      <c r="N358" s="146"/>
      <c r="O358" s="12">
        <v>3</v>
      </c>
      <c r="P358" s="5" t="s">
        <v>741</v>
      </c>
      <c r="Q358" s="5">
        <v>131202030.96179999</v>
      </c>
      <c r="R358" s="5">
        <v>0</v>
      </c>
      <c r="S358" s="5">
        <v>3517472.5247</v>
      </c>
      <c r="T358" s="5">
        <v>3838368.6690000002</v>
      </c>
      <c r="U358" s="5">
        <v>532746.6838</v>
      </c>
      <c r="V358" s="5">
        <v>26736081.079</v>
      </c>
      <c r="W358" s="6">
        <f t="shared" si="67"/>
        <v>165826699.9183</v>
      </c>
    </row>
    <row r="359" spans="1:23" ht="24.95" customHeight="1">
      <c r="A359" s="151"/>
      <c r="B359" s="146"/>
      <c r="C359" s="1">
        <v>23</v>
      </c>
      <c r="D359" s="5" t="s">
        <v>391</v>
      </c>
      <c r="E359" s="5">
        <v>128352415.35879999</v>
      </c>
      <c r="F359" s="5">
        <v>0</v>
      </c>
      <c r="G359" s="5">
        <v>3441075.5016000001</v>
      </c>
      <c r="H359" s="5">
        <v>3755002.0079000001</v>
      </c>
      <c r="I359" s="5">
        <v>521175.8014</v>
      </c>
      <c r="J359" s="5">
        <v>31156152.959899999</v>
      </c>
      <c r="K359" s="6">
        <f t="shared" si="66"/>
        <v>167225821.62959999</v>
      </c>
      <c r="L359" s="11"/>
      <c r="M359" s="143"/>
      <c r="N359" s="146"/>
      <c r="O359" s="12">
        <v>4</v>
      </c>
      <c r="P359" s="5" t="s">
        <v>742</v>
      </c>
      <c r="Q359" s="5">
        <v>156656009.5986</v>
      </c>
      <c r="R359" s="5">
        <v>0</v>
      </c>
      <c r="S359" s="5">
        <v>4199883.2301000003</v>
      </c>
      <c r="T359" s="5">
        <v>4583035.1454999996</v>
      </c>
      <c r="U359" s="5">
        <v>636102.72640000004</v>
      </c>
      <c r="V359" s="5">
        <v>23934718.638099998</v>
      </c>
      <c r="W359" s="6">
        <f t="shared" si="67"/>
        <v>190009749.3387</v>
      </c>
    </row>
    <row r="360" spans="1:23" ht="24.95" customHeight="1">
      <c r="A360" s="151"/>
      <c r="B360" s="146"/>
      <c r="C360" s="1">
        <v>24</v>
      </c>
      <c r="D360" s="5" t="s">
        <v>392</v>
      </c>
      <c r="E360" s="5">
        <v>94917696.572799996</v>
      </c>
      <c r="F360" s="5">
        <v>0</v>
      </c>
      <c r="G360" s="5">
        <v>2544704.4330000002</v>
      </c>
      <c r="H360" s="5">
        <v>2776855.7390999999</v>
      </c>
      <c r="I360" s="5">
        <v>385413.91249999998</v>
      </c>
      <c r="J360" s="5">
        <v>24250700.821600001</v>
      </c>
      <c r="K360" s="6">
        <f t="shared" si="66"/>
        <v>124875371.47899999</v>
      </c>
      <c r="L360" s="11"/>
      <c r="M360" s="143"/>
      <c r="N360" s="146"/>
      <c r="O360" s="12">
        <v>5</v>
      </c>
      <c r="P360" s="5" t="s">
        <v>743</v>
      </c>
      <c r="Q360" s="5">
        <v>169242609.83000001</v>
      </c>
      <c r="R360" s="5">
        <v>0</v>
      </c>
      <c r="S360" s="5">
        <v>4537324.8091000002</v>
      </c>
      <c r="T360" s="5">
        <v>4951261.2439999999</v>
      </c>
      <c r="U360" s="5">
        <v>687210.69700000004</v>
      </c>
      <c r="V360" s="5">
        <v>33425853.100099999</v>
      </c>
      <c r="W360" s="6">
        <f t="shared" si="67"/>
        <v>212844259.68020001</v>
      </c>
    </row>
    <row r="361" spans="1:23" ht="24.95" customHeight="1">
      <c r="A361" s="151"/>
      <c r="B361" s="146"/>
      <c r="C361" s="1">
        <v>25</v>
      </c>
      <c r="D361" s="5" t="s">
        <v>393</v>
      </c>
      <c r="E361" s="5">
        <v>119133043.6512</v>
      </c>
      <c r="F361" s="5">
        <v>0</v>
      </c>
      <c r="G361" s="5">
        <v>3193907.9353999998</v>
      </c>
      <c r="H361" s="5">
        <v>3485285.5466</v>
      </c>
      <c r="I361" s="5">
        <v>483740.48379999999</v>
      </c>
      <c r="J361" s="5">
        <v>27457181.508900002</v>
      </c>
      <c r="K361" s="6">
        <f t="shared" si="66"/>
        <v>153753159.12589997</v>
      </c>
      <c r="L361" s="11"/>
      <c r="M361" s="143"/>
      <c r="N361" s="146"/>
      <c r="O361" s="12">
        <v>6</v>
      </c>
      <c r="P361" s="5" t="s">
        <v>744</v>
      </c>
      <c r="Q361" s="5">
        <v>117242897.69230001</v>
      </c>
      <c r="R361" s="5">
        <v>0</v>
      </c>
      <c r="S361" s="5">
        <v>3143233.8991</v>
      </c>
      <c r="T361" s="5">
        <v>3429988.5594000001</v>
      </c>
      <c r="U361" s="5">
        <v>476065.53409999999</v>
      </c>
      <c r="V361" s="5">
        <v>23709364.055300001</v>
      </c>
      <c r="W361" s="6">
        <f t="shared" si="67"/>
        <v>148001549.74020001</v>
      </c>
    </row>
    <row r="362" spans="1:23" ht="24.95" customHeight="1">
      <c r="A362" s="151"/>
      <c r="B362" s="146"/>
      <c r="C362" s="1">
        <v>26</v>
      </c>
      <c r="D362" s="5" t="s">
        <v>394</v>
      </c>
      <c r="E362" s="5">
        <v>108350899.40700001</v>
      </c>
      <c r="F362" s="5">
        <v>0</v>
      </c>
      <c r="G362" s="5">
        <v>2904843.0797999999</v>
      </c>
      <c r="H362" s="5">
        <v>3169849.5403999998</v>
      </c>
      <c r="I362" s="5">
        <v>439959.5183</v>
      </c>
      <c r="J362" s="5">
        <v>27512084.101100001</v>
      </c>
      <c r="K362" s="6">
        <f t="shared" si="66"/>
        <v>142377635.64660001</v>
      </c>
      <c r="L362" s="11"/>
      <c r="M362" s="143"/>
      <c r="N362" s="146"/>
      <c r="O362" s="12">
        <v>7</v>
      </c>
      <c r="P362" s="5" t="s">
        <v>745</v>
      </c>
      <c r="Q362" s="5">
        <v>112767514.1119</v>
      </c>
      <c r="R362" s="5">
        <v>0</v>
      </c>
      <c r="S362" s="5">
        <v>3023250.7047000001</v>
      </c>
      <c r="T362" s="5">
        <v>3299059.3963000001</v>
      </c>
      <c r="U362" s="5">
        <v>457893.21049999999</v>
      </c>
      <c r="V362" s="5">
        <v>27082789.739399999</v>
      </c>
      <c r="W362" s="6">
        <f t="shared" si="67"/>
        <v>146630507.16280001</v>
      </c>
    </row>
    <row r="363" spans="1:23" ht="24.95" customHeight="1">
      <c r="A363" s="151"/>
      <c r="B363" s="147"/>
      <c r="C363" s="1">
        <v>27</v>
      </c>
      <c r="D363" s="5" t="s">
        <v>395</v>
      </c>
      <c r="E363" s="5">
        <v>100400614.0468</v>
      </c>
      <c r="F363" s="5">
        <v>0</v>
      </c>
      <c r="G363" s="5">
        <v>2691699.1968999999</v>
      </c>
      <c r="H363" s="5">
        <v>2937260.7152999998</v>
      </c>
      <c r="I363" s="5">
        <v>407677.33390000003</v>
      </c>
      <c r="J363" s="5">
        <v>25335450.2753</v>
      </c>
      <c r="K363" s="6">
        <f t="shared" si="66"/>
        <v>131772701.56819999</v>
      </c>
      <c r="L363" s="11"/>
      <c r="M363" s="143"/>
      <c r="N363" s="146"/>
      <c r="O363" s="12">
        <v>8</v>
      </c>
      <c r="P363" s="5" t="s">
        <v>746</v>
      </c>
      <c r="Q363" s="5">
        <v>175030603.86269999</v>
      </c>
      <c r="R363" s="5">
        <v>0</v>
      </c>
      <c r="S363" s="5">
        <v>4692498.5502000004</v>
      </c>
      <c r="T363" s="5">
        <v>5120591.3586999997</v>
      </c>
      <c r="U363" s="5">
        <v>710712.88370000001</v>
      </c>
      <c r="V363" s="5">
        <v>30468792.228700001</v>
      </c>
      <c r="W363" s="6">
        <f t="shared" si="67"/>
        <v>216023198.884</v>
      </c>
    </row>
    <row r="364" spans="1:23" ht="24.95" customHeight="1">
      <c r="A364" s="1"/>
      <c r="B364" s="148" t="s">
        <v>828</v>
      </c>
      <c r="C364" s="149"/>
      <c r="D364" s="150"/>
      <c r="E364" s="14">
        <f t="shared" ref="E364:H364" si="75">SUM(E337:E363)</f>
        <v>3139423396.4972005</v>
      </c>
      <c r="F364" s="14">
        <f t="shared" si="75"/>
        <v>0</v>
      </c>
      <c r="G364" s="14">
        <f t="shared" si="75"/>
        <v>84166650.925399974</v>
      </c>
      <c r="H364" s="14">
        <f t="shared" si="75"/>
        <v>91845105.716699988</v>
      </c>
      <c r="I364" s="14">
        <f>SUM(I337:I363)</f>
        <v>12747648.730700001</v>
      </c>
      <c r="J364" s="14">
        <f t="shared" ref="J364" si="76">SUM(J337:J363)</f>
        <v>790667107.70150006</v>
      </c>
      <c r="K364" s="8">
        <f t="shared" si="66"/>
        <v>4118849909.5715003</v>
      </c>
      <c r="L364" s="11"/>
      <c r="M364" s="143"/>
      <c r="N364" s="146"/>
      <c r="O364" s="12">
        <v>9</v>
      </c>
      <c r="P364" s="5" t="s">
        <v>747</v>
      </c>
      <c r="Q364" s="5">
        <v>124593658.1965</v>
      </c>
      <c r="R364" s="5">
        <v>0</v>
      </c>
      <c r="S364" s="5">
        <v>3340304.767</v>
      </c>
      <c r="T364" s="5">
        <v>3645038.0414999998</v>
      </c>
      <c r="U364" s="5">
        <v>505913.34399999998</v>
      </c>
      <c r="V364" s="5">
        <v>24161463.9252</v>
      </c>
      <c r="W364" s="6">
        <f t="shared" si="67"/>
        <v>156246378.27420002</v>
      </c>
    </row>
    <row r="365" spans="1:23" ht="24.95" customHeight="1">
      <c r="A365" s="151">
        <v>18</v>
      </c>
      <c r="B365" s="145" t="s">
        <v>41</v>
      </c>
      <c r="C365" s="1">
        <v>1</v>
      </c>
      <c r="D365" s="5" t="s">
        <v>396</v>
      </c>
      <c r="E365" s="5">
        <v>187978895.1507</v>
      </c>
      <c r="F365" s="5">
        <v>0</v>
      </c>
      <c r="G365" s="5">
        <v>5039636.9177999999</v>
      </c>
      <c r="H365" s="5">
        <v>5499398.8759000003</v>
      </c>
      <c r="I365" s="5">
        <v>763289.50300000003</v>
      </c>
      <c r="J365" s="5">
        <v>36013045.273500003</v>
      </c>
      <c r="K365" s="6">
        <f t="shared" si="66"/>
        <v>235294265.7209</v>
      </c>
      <c r="L365" s="11"/>
      <c r="M365" s="143"/>
      <c r="N365" s="146"/>
      <c r="O365" s="12">
        <v>10</v>
      </c>
      <c r="P365" s="5" t="s">
        <v>748</v>
      </c>
      <c r="Q365" s="5">
        <v>115037039.9482</v>
      </c>
      <c r="R365" s="5">
        <v>0</v>
      </c>
      <c r="S365" s="5">
        <v>3084095.7596</v>
      </c>
      <c r="T365" s="5">
        <v>3365455.2958</v>
      </c>
      <c r="U365" s="5">
        <v>467108.63459999999</v>
      </c>
      <c r="V365" s="5">
        <v>24467358.433899999</v>
      </c>
      <c r="W365" s="6">
        <f t="shared" si="67"/>
        <v>146421058.07209998</v>
      </c>
    </row>
    <row r="366" spans="1:23" ht="24.95" customHeight="1">
      <c r="A366" s="151"/>
      <c r="B366" s="146"/>
      <c r="C366" s="1">
        <v>2</v>
      </c>
      <c r="D366" s="5" t="s">
        <v>397</v>
      </c>
      <c r="E366" s="5">
        <v>191141891.85690001</v>
      </c>
      <c r="F366" s="5">
        <v>0</v>
      </c>
      <c r="G366" s="5">
        <v>5124435.5593999997</v>
      </c>
      <c r="H366" s="5">
        <v>5591933.6283999998</v>
      </c>
      <c r="I366" s="5">
        <v>776132.87139999995</v>
      </c>
      <c r="J366" s="5">
        <v>43020200.231200002</v>
      </c>
      <c r="K366" s="6">
        <f t="shared" si="66"/>
        <v>245654594.1473</v>
      </c>
      <c r="L366" s="11"/>
      <c r="M366" s="143"/>
      <c r="N366" s="146"/>
      <c r="O366" s="12">
        <v>11</v>
      </c>
      <c r="P366" s="5" t="s">
        <v>749</v>
      </c>
      <c r="Q366" s="5">
        <v>171671848.13999999</v>
      </c>
      <c r="R366" s="5">
        <v>0</v>
      </c>
      <c r="S366" s="5">
        <v>4602451.6897999998</v>
      </c>
      <c r="T366" s="5">
        <v>5022329.5968000004</v>
      </c>
      <c r="U366" s="5">
        <v>697074.63459999999</v>
      </c>
      <c r="V366" s="5">
        <v>32197679.6941</v>
      </c>
      <c r="W366" s="6">
        <f t="shared" si="67"/>
        <v>214191383.75529999</v>
      </c>
    </row>
    <row r="367" spans="1:23" ht="24.95" customHeight="1">
      <c r="A367" s="151"/>
      <c r="B367" s="146"/>
      <c r="C367" s="1">
        <v>3</v>
      </c>
      <c r="D367" s="5" t="s">
        <v>398</v>
      </c>
      <c r="E367" s="5">
        <v>158185179.70840001</v>
      </c>
      <c r="F367" s="5">
        <v>0</v>
      </c>
      <c r="G367" s="5">
        <v>4240879.6523000002</v>
      </c>
      <c r="H367" s="5">
        <v>4627771.6376999998</v>
      </c>
      <c r="I367" s="5">
        <v>642311.9314</v>
      </c>
      <c r="J367" s="5">
        <v>38072738.9965</v>
      </c>
      <c r="K367" s="6">
        <f t="shared" si="66"/>
        <v>205768881.92629999</v>
      </c>
      <c r="L367" s="11"/>
      <c r="M367" s="143"/>
      <c r="N367" s="146"/>
      <c r="O367" s="12">
        <v>12</v>
      </c>
      <c r="P367" s="5" t="s">
        <v>750</v>
      </c>
      <c r="Q367" s="5">
        <v>135883817.9093</v>
      </c>
      <c r="R367" s="5">
        <v>0</v>
      </c>
      <c r="S367" s="5">
        <v>3642989.3084999998</v>
      </c>
      <c r="T367" s="5">
        <v>3975336.2464999999</v>
      </c>
      <c r="U367" s="5">
        <v>551757.10950000002</v>
      </c>
      <c r="V367" s="5">
        <v>26810937.2564</v>
      </c>
      <c r="W367" s="6">
        <f t="shared" si="67"/>
        <v>170864837.83019996</v>
      </c>
    </row>
    <row r="368" spans="1:23" ht="24.95" customHeight="1">
      <c r="A368" s="151"/>
      <c r="B368" s="146"/>
      <c r="C368" s="1">
        <v>4</v>
      </c>
      <c r="D368" s="5" t="s">
        <v>399</v>
      </c>
      <c r="E368" s="5">
        <v>121800325.36740001</v>
      </c>
      <c r="F368" s="5">
        <v>0</v>
      </c>
      <c r="G368" s="5">
        <v>3265416.6619000002</v>
      </c>
      <c r="H368" s="5">
        <v>3563317.9558000001</v>
      </c>
      <c r="I368" s="5">
        <v>494570.99819999997</v>
      </c>
      <c r="J368" s="5">
        <v>27457492.098900001</v>
      </c>
      <c r="K368" s="6">
        <f t="shared" si="66"/>
        <v>156581123.08219999</v>
      </c>
      <c r="L368" s="11"/>
      <c r="M368" s="143"/>
      <c r="N368" s="146"/>
      <c r="O368" s="12">
        <v>13</v>
      </c>
      <c r="P368" s="5" t="s">
        <v>751</v>
      </c>
      <c r="Q368" s="5">
        <v>116790328.5923</v>
      </c>
      <c r="R368" s="5">
        <v>0</v>
      </c>
      <c r="S368" s="5">
        <v>3131100.7075999998</v>
      </c>
      <c r="T368" s="5">
        <v>3416748.4667000002</v>
      </c>
      <c r="U368" s="5">
        <v>474227.87439999997</v>
      </c>
      <c r="V368" s="5">
        <v>25415456.0612</v>
      </c>
      <c r="W368" s="6">
        <f t="shared" si="67"/>
        <v>149227861.7022</v>
      </c>
    </row>
    <row r="369" spans="1:23" ht="24.95" customHeight="1">
      <c r="A369" s="151"/>
      <c r="B369" s="146"/>
      <c r="C369" s="1">
        <v>5</v>
      </c>
      <c r="D369" s="5" t="s">
        <v>400</v>
      </c>
      <c r="E369" s="5">
        <v>200234236.4032</v>
      </c>
      <c r="F369" s="5">
        <v>0</v>
      </c>
      <c r="G369" s="5">
        <v>5368197.5796999997</v>
      </c>
      <c r="H369" s="5">
        <v>5857933.8585000001</v>
      </c>
      <c r="I369" s="5">
        <v>813052.39439999999</v>
      </c>
      <c r="J369" s="5">
        <v>46767785.871699996</v>
      </c>
      <c r="K369" s="6">
        <f t="shared" si="66"/>
        <v>259041206.10749999</v>
      </c>
      <c r="L369" s="11"/>
      <c r="M369" s="143"/>
      <c r="N369" s="146"/>
      <c r="O369" s="12">
        <v>14</v>
      </c>
      <c r="P369" s="5" t="s">
        <v>752</v>
      </c>
      <c r="Q369" s="5">
        <v>167285558.83559999</v>
      </c>
      <c r="R369" s="5">
        <v>0</v>
      </c>
      <c r="S369" s="5">
        <v>4484857.0762999998</v>
      </c>
      <c r="T369" s="5">
        <v>4894006.9227999998</v>
      </c>
      <c r="U369" s="5">
        <v>679264.07889999996</v>
      </c>
      <c r="V369" s="5">
        <v>33232182.392200001</v>
      </c>
      <c r="W369" s="6">
        <f t="shared" si="67"/>
        <v>210575869.30579999</v>
      </c>
    </row>
    <row r="370" spans="1:23" ht="24.95" customHeight="1">
      <c r="A370" s="151"/>
      <c r="B370" s="146"/>
      <c r="C370" s="1">
        <v>6</v>
      </c>
      <c r="D370" s="5" t="s">
        <v>401</v>
      </c>
      <c r="E370" s="5">
        <v>134138876.2626</v>
      </c>
      <c r="F370" s="5">
        <v>0</v>
      </c>
      <c r="G370" s="5">
        <v>3596208.1401999998</v>
      </c>
      <c r="H370" s="5">
        <v>3924287.2703</v>
      </c>
      <c r="I370" s="5">
        <v>544671.76289999997</v>
      </c>
      <c r="J370" s="5">
        <v>32479628.1149</v>
      </c>
      <c r="K370" s="6">
        <f t="shared" si="66"/>
        <v>174683671.55089998</v>
      </c>
      <c r="L370" s="11"/>
      <c r="M370" s="143"/>
      <c r="N370" s="146"/>
      <c r="O370" s="12">
        <v>15</v>
      </c>
      <c r="P370" s="5" t="s">
        <v>753</v>
      </c>
      <c r="Q370" s="5">
        <v>110895820.9796</v>
      </c>
      <c r="R370" s="5">
        <v>0</v>
      </c>
      <c r="S370" s="5">
        <v>2973071.3812000002</v>
      </c>
      <c r="T370" s="5">
        <v>3244302.2540000002</v>
      </c>
      <c r="U370" s="5">
        <v>450293.18859999999</v>
      </c>
      <c r="V370" s="5">
        <v>24033216.790800001</v>
      </c>
      <c r="W370" s="6">
        <f t="shared" si="67"/>
        <v>141596704.59419999</v>
      </c>
    </row>
    <row r="371" spans="1:23" ht="24.95" customHeight="1">
      <c r="A371" s="151"/>
      <c r="B371" s="146"/>
      <c r="C371" s="1">
        <v>7</v>
      </c>
      <c r="D371" s="5" t="s">
        <v>402</v>
      </c>
      <c r="E371" s="5">
        <v>116968836.2665</v>
      </c>
      <c r="F371" s="5">
        <v>0</v>
      </c>
      <c r="G371" s="5">
        <v>3135886.4249</v>
      </c>
      <c r="H371" s="5">
        <v>3421970.7812000001</v>
      </c>
      <c r="I371" s="5">
        <v>474952.7059</v>
      </c>
      <c r="J371" s="5">
        <v>30148747.0284</v>
      </c>
      <c r="K371" s="6">
        <f t="shared" si="66"/>
        <v>154150393.2069</v>
      </c>
      <c r="L371" s="11"/>
      <c r="M371" s="144"/>
      <c r="N371" s="147"/>
      <c r="O371" s="12">
        <v>16</v>
      </c>
      <c r="P371" s="5" t="s">
        <v>754</v>
      </c>
      <c r="Q371" s="5">
        <v>120299750.90719999</v>
      </c>
      <c r="R371" s="5">
        <v>0</v>
      </c>
      <c r="S371" s="5">
        <v>3225186.8774000001</v>
      </c>
      <c r="T371" s="5">
        <v>3519418.0408999999</v>
      </c>
      <c r="U371" s="5">
        <v>488477.90610000002</v>
      </c>
      <c r="V371" s="5">
        <v>26328060.492899999</v>
      </c>
      <c r="W371" s="6">
        <f t="shared" si="67"/>
        <v>153860894.2245</v>
      </c>
    </row>
    <row r="372" spans="1:23" ht="24.95" customHeight="1">
      <c r="A372" s="151"/>
      <c r="B372" s="146"/>
      <c r="C372" s="1">
        <v>8</v>
      </c>
      <c r="D372" s="5" t="s">
        <v>403</v>
      </c>
      <c r="E372" s="5">
        <v>155853305.12450001</v>
      </c>
      <c r="F372" s="5">
        <v>0</v>
      </c>
      <c r="G372" s="5">
        <v>4178363.0531000001</v>
      </c>
      <c r="H372" s="5">
        <v>4559551.7002999997</v>
      </c>
      <c r="I372" s="5">
        <v>632843.33979999996</v>
      </c>
      <c r="J372" s="5">
        <v>37607639.063500002</v>
      </c>
      <c r="K372" s="6">
        <f t="shared" si="66"/>
        <v>202831702.28119999</v>
      </c>
      <c r="L372" s="11"/>
      <c r="M372" s="18"/>
      <c r="N372" s="148" t="s">
        <v>845</v>
      </c>
      <c r="O372" s="149"/>
      <c r="P372" s="150"/>
      <c r="Q372" s="14">
        <f t="shared" ref="Q372:R372" si="77">SUM(Q356:Q371)</f>
        <v>2227261609.0401001</v>
      </c>
      <c r="R372" s="14">
        <f t="shared" si="77"/>
        <v>0</v>
      </c>
      <c r="S372" s="14">
        <f>SUM(S356:S371)</f>
        <v>59711968.3112</v>
      </c>
      <c r="T372" s="14">
        <f>SUM(T356:T371)</f>
        <v>65159442.389899999</v>
      </c>
      <c r="U372" s="14">
        <f>SUM(U356:U371)</f>
        <v>9043809.973199999</v>
      </c>
      <c r="V372" s="14">
        <f t="shared" ref="V372" si="78">SUM(V356:V371)</f>
        <v>437147017.1825</v>
      </c>
      <c r="W372" s="8">
        <f t="shared" si="67"/>
        <v>2798323846.8969002</v>
      </c>
    </row>
    <row r="373" spans="1:23" ht="24.95" customHeight="1">
      <c r="A373" s="151"/>
      <c r="B373" s="146"/>
      <c r="C373" s="1">
        <v>9</v>
      </c>
      <c r="D373" s="5" t="s">
        <v>404</v>
      </c>
      <c r="E373" s="5">
        <v>171922407.76800001</v>
      </c>
      <c r="F373" s="5">
        <v>0</v>
      </c>
      <c r="G373" s="5">
        <v>4609169.0904000001</v>
      </c>
      <c r="H373" s="5">
        <v>5029659.8203999996</v>
      </c>
      <c r="I373" s="5">
        <v>698092.03359999997</v>
      </c>
      <c r="J373" s="5">
        <v>35523940.572800003</v>
      </c>
      <c r="K373" s="6">
        <f t="shared" si="66"/>
        <v>217783269.28520003</v>
      </c>
      <c r="L373" s="11"/>
      <c r="M373" s="142">
        <v>35</v>
      </c>
      <c r="N373" s="145" t="s">
        <v>58</v>
      </c>
      <c r="O373" s="12">
        <v>1</v>
      </c>
      <c r="P373" s="5" t="s">
        <v>755</v>
      </c>
      <c r="Q373" s="5">
        <v>124322638.8198</v>
      </c>
      <c r="R373" s="5">
        <v>0</v>
      </c>
      <c r="S373" s="5">
        <v>3333038.8489000001</v>
      </c>
      <c r="T373" s="5">
        <v>3637109.2596999998</v>
      </c>
      <c r="U373" s="5">
        <v>504812.86810000002</v>
      </c>
      <c r="V373" s="5">
        <v>27313176.611299999</v>
      </c>
      <c r="W373" s="6">
        <f t="shared" si="67"/>
        <v>159110776.40780002</v>
      </c>
    </row>
    <row r="374" spans="1:23" ht="24.95" customHeight="1">
      <c r="A374" s="151"/>
      <c r="B374" s="146"/>
      <c r="C374" s="1">
        <v>10</v>
      </c>
      <c r="D374" s="5" t="s">
        <v>405</v>
      </c>
      <c r="E374" s="5">
        <v>162415252.11199999</v>
      </c>
      <c r="F374" s="5">
        <v>0</v>
      </c>
      <c r="G374" s="5">
        <v>4354286.1547999997</v>
      </c>
      <c r="H374" s="5">
        <v>4751524.1228</v>
      </c>
      <c r="I374" s="5">
        <v>659488.16740000003</v>
      </c>
      <c r="J374" s="5">
        <v>42381927.364200003</v>
      </c>
      <c r="K374" s="6">
        <f t="shared" si="66"/>
        <v>214562477.92119998</v>
      </c>
      <c r="L374" s="11"/>
      <c r="M374" s="143"/>
      <c r="N374" s="146"/>
      <c r="O374" s="12">
        <v>2</v>
      </c>
      <c r="P374" s="5" t="s">
        <v>756</v>
      </c>
      <c r="Q374" s="5">
        <v>137575308.20829999</v>
      </c>
      <c r="R374" s="5">
        <v>0</v>
      </c>
      <c r="S374" s="5">
        <v>3688337.4682</v>
      </c>
      <c r="T374" s="5">
        <v>4024821.4816999999</v>
      </c>
      <c r="U374" s="5">
        <v>558625.41669999994</v>
      </c>
      <c r="V374" s="5">
        <v>25459428.0744</v>
      </c>
      <c r="W374" s="6">
        <f t="shared" si="67"/>
        <v>171306520.64930001</v>
      </c>
    </row>
    <row r="375" spans="1:23" ht="24.95" customHeight="1">
      <c r="A375" s="151"/>
      <c r="B375" s="146"/>
      <c r="C375" s="1">
        <v>11</v>
      </c>
      <c r="D375" s="5" t="s">
        <v>406</v>
      </c>
      <c r="E375" s="5">
        <v>173403687.91080001</v>
      </c>
      <c r="F375" s="5">
        <v>0</v>
      </c>
      <c r="G375" s="5">
        <v>4648881.6021999996</v>
      </c>
      <c r="H375" s="5">
        <v>5072995.2721999995</v>
      </c>
      <c r="I375" s="5">
        <v>704106.78110000002</v>
      </c>
      <c r="J375" s="5">
        <v>45084489.325400002</v>
      </c>
      <c r="K375" s="6">
        <f t="shared" si="66"/>
        <v>228914160.8917</v>
      </c>
      <c r="L375" s="11"/>
      <c r="M375" s="143"/>
      <c r="N375" s="146"/>
      <c r="O375" s="12">
        <v>3</v>
      </c>
      <c r="P375" s="5" t="s">
        <v>757</v>
      </c>
      <c r="Q375" s="5">
        <v>115190416.49429999</v>
      </c>
      <c r="R375" s="5">
        <v>0</v>
      </c>
      <c r="S375" s="5">
        <v>3088207.7217999999</v>
      </c>
      <c r="T375" s="5">
        <v>3369942.3889000001</v>
      </c>
      <c r="U375" s="5">
        <v>467731.42109999998</v>
      </c>
      <c r="V375" s="5">
        <v>24183003.271299999</v>
      </c>
      <c r="W375" s="6">
        <f t="shared" si="67"/>
        <v>146299301.2974</v>
      </c>
    </row>
    <row r="376" spans="1:23" ht="24.95" customHeight="1">
      <c r="A376" s="151"/>
      <c r="B376" s="146"/>
      <c r="C376" s="1">
        <v>12</v>
      </c>
      <c r="D376" s="5" t="s">
        <v>407</v>
      </c>
      <c r="E376" s="5">
        <v>149850969.83739999</v>
      </c>
      <c r="F376" s="5">
        <v>0</v>
      </c>
      <c r="G376" s="5">
        <v>4017442.9111000001</v>
      </c>
      <c r="H376" s="5">
        <v>4383950.9452</v>
      </c>
      <c r="I376" s="5">
        <v>608470.81909999996</v>
      </c>
      <c r="J376" s="5">
        <v>35322530.292400002</v>
      </c>
      <c r="K376" s="6">
        <f t="shared" si="66"/>
        <v>194183364.80519998</v>
      </c>
      <c r="L376" s="11"/>
      <c r="M376" s="143"/>
      <c r="N376" s="146"/>
      <c r="O376" s="12">
        <v>4</v>
      </c>
      <c r="P376" s="5" t="s">
        <v>758</v>
      </c>
      <c r="Q376" s="5">
        <v>128971270.1768</v>
      </c>
      <c r="R376" s="5">
        <v>0</v>
      </c>
      <c r="S376" s="5">
        <v>3457666.7448999998</v>
      </c>
      <c r="T376" s="5">
        <v>3773106.8568000002</v>
      </c>
      <c r="U376" s="5">
        <v>523688.6654</v>
      </c>
      <c r="V376" s="5">
        <v>27138612.972899999</v>
      </c>
      <c r="W376" s="6">
        <f t="shared" si="67"/>
        <v>163864345.41679999</v>
      </c>
    </row>
    <row r="377" spans="1:23" ht="24.95" customHeight="1">
      <c r="A377" s="151"/>
      <c r="B377" s="146"/>
      <c r="C377" s="1">
        <v>13</v>
      </c>
      <c r="D377" s="5" t="s">
        <v>408</v>
      </c>
      <c r="E377" s="5">
        <v>129826039.7705</v>
      </c>
      <c r="F377" s="5">
        <v>0</v>
      </c>
      <c r="G377" s="5">
        <v>3480582.7664000001</v>
      </c>
      <c r="H377" s="5">
        <v>3798113.4882</v>
      </c>
      <c r="I377" s="5">
        <v>527159.46279999998</v>
      </c>
      <c r="J377" s="5">
        <v>34212143.504900001</v>
      </c>
      <c r="K377" s="6">
        <f t="shared" si="66"/>
        <v>171844038.9928</v>
      </c>
      <c r="L377" s="11"/>
      <c r="M377" s="143"/>
      <c r="N377" s="146"/>
      <c r="O377" s="12">
        <v>5</v>
      </c>
      <c r="P377" s="5" t="s">
        <v>759</v>
      </c>
      <c r="Q377" s="5">
        <v>180892072.78060001</v>
      </c>
      <c r="R377" s="5">
        <v>0</v>
      </c>
      <c r="S377" s="5">
        <v>4849642.1228</v>
      </c>
      <c r="T377" s="5">
        <v>5292071.0109999999</v>
      </c>
      <c r="U377" s="5">
        <v>734513.41559999995</v>
      </c>
      <c r="V377" s="5">
        <v>37046777.366999999</v>
      </c>
      <c r="W377" s="6">
        <f t="shared" si="67"/>
        <v>228815076.69700003</v>
      </c>
    </row>
    <row r="378" spans="1:23" ht="24.95" customHeight="1">
      <c r="A378" s="151"/>
      <c r="B378" s="146"/>
      <c r="C378" s="1">
        <v>14</v>
      </c>
      <c r="D378" s="5" t="s">
        <v>409</v>
      </c>
      <c r="E378" s="5">
        <v>133678208.0614</v>
      </c>
      <c r="F378" s="5">
        <v>0</v>
      </c>
      <c r="G378" s="5">
        <v>3583857.8149999999</v>
      </c>
      <c r="H378" s="5">
        <v>3910810.2351000002</v>
      </c>
      <c r="I378" s="5">
        <v>542801.21669999999</v>
      </c>
      <c r="J378" s="5">
        <v>31033416.440699998</v>
      </c>
      <c r="K378" s="6">
        <f t="shared" si="66"/>
        <v>172749093.76889998</v>
      </c>
      <c r="L378" s="11"/>
      <c r="M378" s="143"/>
      <c r="N378" s="146"/>
      <c r="O378" s="12">
        <v>6</v>
      </c>
      <c r="P378" s="5" t="s">
        <v>760</v>
      </c>
      <c r="Q378" s="5">
        <v>149912807.95879999</v>
      </c>
      <c r="R378" s="5">
        <v>0</v>
      </c>
      <c r="S378" s="5">
        <v>4019100.7656999999</v>
      </c>
      <c r="T378" s="5">
        <v>4385760.0444999998</v>
      </c>
      <c r="U378" s="5">
        <v>608721.91310000001</v>
      </c>
      <c r="V378" s="5">
        <v>28372107.335000001</v>
      </c>
      <c r="W378" s="6">
        <f t="shared" si="67"/>
        <v>187298498.01710001</v>
      </c>
    </row>
    <row r="379" spans="1:23" ht="24.95" customHeight="1">
      <c r="A379" s="151"/>
      <c r="B379" s="146"/>
      <c r="C379" s="1">
        <v>15</v>
      </c>
      <c r="D379" s="5" t="s">
        <v>410</v>
      </c>
      <c r="E379" s="5">
        <v>154745612.11340001</v>
      </c>
      <c r="F379" s="5">
        <v>0</v>
      </c>
      <c r="G379" s="5">
        <v>4148666.2587000001</v>
      </c>
      <c r="H379" s="5">
        <v>4527145.6917000003</v>
      </c>
      <c r="I379" s="5">
        <v>628345.5453</v>
      </c>
      <c r="J379" s="5">
        <v>37807779.570299998</v>
      </c>
      <c r="K379" s="6">
        <f t="shared" si="66"/>
        <v>201857549.17940003</v>
      </c>
      <c r="L379" s="11"/>
      <c r="M379" s="143"/>
      <c r="N379" s="146"/>
      <c r="O379" s="12">
        <v>7</v>
      </c>
      <c r="P379" s="5" t="s">
        <v>761</v>
      </c>
      <c r="Q379" s="5">
        <v>138020251.49079999</v>
      </c>
      <c r="R379" s="5">
        <v>0</v>
      </c>
      <c r="S379" s="5">
        <v>3700266.2146999999</v>
      </c>
      <c r="T379" s="5">
        <v>4037838.4780000001</v>
      </c>
      <c r="U379" s="5">
        <v>560432.11170000001</v>
      </c>
      <c r="V379" s="5">
        <v>26727024.927700002</v>
      </c>
      <c r="W379" s="6">
        <f t="shared" si="67"/>
        <v>173045813.2229</v>
      </c>
    </row>
    <row r="380" spans="1:23" ht="24.95" customHeight="1">
      <c r="A380" s="151"/>
      <c r="B380" s="146"/>
      <c r="C380" s="1">
        <v>16</v>
      </c>
      <c r="D380" s="5" t="s">
        <v>411</v>
      </c>
      <c r="E380" s="5">
        <v>120025889.0439</v>
      </c>
      <c r="F380" s="5">
        <v>0</v>
      </c>
      <c r="G380" s="5">
        <v>3217844.7533999998</v>
      </c>
      <c r="H380" s="5">
        <v>3511406.1009999998</v>
      </c>
      <c r="I380" s="5">
        <v>487365.88819999999</v>
      </c>
      <c r="J380" s="5">
        <v>29158021.287099998</v>
      </c>
      <c r="K380" s="6">
        <f t="shared" si="66"/>
        <v>156400527.07359999</v>
      </c>
      <c r="L380" s="11"/>
      <c r="M380" s="143"/>
      <c r="N380" s="146"/>
      <c r="O380" s="12">
        <v>8</v>
      </c>
      <c r="P380" s="5" t="s">
        <v>762</v>
      </c>
      <c r="Q380" s="5">
        <v>119911288.73909999</v>
      </c>
      <c r="R380" s="5">
        <v>0</v>
      </c>
      <c r="S380" s="5">
        <v>3214772.3662999999</v>
      </c>
      <c r="T380" s="5">
        <v>3508053.4224999999</v>
      </c>
      <c r="U380" s="5">
        <v>486900.55290000001</v>
      </c>
      <c r="V380" s="5">
        <v>25119975.2632</v>
      </c>
      <c r="W380" s="6">
        <f t="shared" si="67"/>
        <v>152240990.34399998</v>
      </c>
    </row>
    <row r="381" spans="1:23" ht="24.95" customHeight="1">
      <c r="A381" s="151"/>
      <c r="B381" s="146"/>
      <c r="C381" s="1">
        <v>17</v>
      </c>
      <c r="D381" s="5" t="s">
        <v>412</v>
      </c>
      <c r="E381" s="5">
        <v>167006787.4285</v>
      </c>
      <c r="F381" s="5">
        <v>0</v>
      </c>
      <c r="G381" s="5">
        <v>4477383.3295</v>
      </c>
      <c r="H381" s="5">
        <v>4885851.3521999996</v>
      </c>
      <c r="I381" s="5">
        <v>678132.12580000004</v>
      </c>
      <c r="J381" s="5">
        <v>40777598.643200003</v>
      </c>
      <c r="K381" s="6">
        <f t="shared" si="66"/>
        <v>217825752.87920001</v>
      </c>
      <c r="L381" s="11"/>
      <c r="M381" s="143"/>
      <c r="N381" s="146"/>
      <c r="O381" s="12">
        <v>9</v>
      </c>
      <c r="P381" s="5" t="s">
        <v>763</v>
      </c>
      <c r="Q381" s="5">
        <v>158143803.0002</v>
      </c>
      <c r="R381" s="5">
        <v>0</v>
      </c>
      <c r="S381" s="5">
        <v>4239770.3596999999</v>
      </c>
      <c r="T381" s="5">
        <v>4626561.1453</v>
      </c>
      <c r="U381" s="5">
        <v>642143.92099999997</v>
      </c>
      <c r="V381" s="5">
        <v>32712798.181200001</v>
      </c>
      <c r="W381" s="6">
        <f t="shared" si="67"/>
        <v>200365076.6074</v>
      </c>
    </row>
    <row r="382" spans="1:23" ht="24.95" customHeight="1">
      <c r="A382" s="151"/>
      <c r="B382" s="146"/>
      <c r="C382" s="1">
        <v>18</v>
      </c>
      <c r="D382" s="5" t="s">
        <v>413</v>
      </c>
      <c r="E382" s="5">
        <v>112331123.1486</v>
      </c>
      <c r="F382" s="5">
        <v>0</v>
      </c>
      <c r="G382" s="5">
        <v>3011551.2423999999</v>
      </c>
      <c r="H382" s="5">
        <v>3286292.6014999999</v>
      </c>
      <c r="I382" s="5">
        <v>456121.24219999998</v>
      </c>
      <c r="J382" s="5">
        <v>29597423.420899998</v>
      </c>
      <c r="K382" s="6">
        <f t="shared" si="66"/>
        <v>148682511.65560001</v>
      </c>
      <c r="L382" s="11"/>
      <c r="M382" s="143"/>
      <c r="N382" s="146"/>
      <c r="O382" s="12">
        <v>10</v>
      </c>
      <c r="P382" s="5" t="s">
        <v>764</v>
      </c>
      <c r="Q382" s="5">
        <v>111531643.1556</v>
      </c>
      <c r="R382" s="5">
        <v>0</v>
      </c>
      <c r="S382" s="5">
        <v>2990117.5123999999</v>
      </c>
      <c r="T382" s="5">
        <v>3262903.4898000001</v>
      </c>
      <c r="U382" s="5">
        <v>452874.9486</v>
      </c>
      <c r="V382" s="5">
        <v>25330515.820500001</v>
      </c>
      <c r="W382" s="6">
        <f t="shared" si="67"/>
        <v>143568054.9269</v>
      </c>
    </row>
    <row r="383" spans="1:23" ht="24.95" customHeight="1">
      <c r="A383" s="151"/>
      <c r="B383" s="146"/>
      <c r="C383" s="1">
        <v>19</v>
      </c>
      <c r="D383" s="5" t="s">
        <v>414</v>
      </c>
      <c r="E383" s="5">
        <v>148220773.71950001</v>
      </c>
      <c r="F383" s="5">
        <v>0</v>
      </c>
      <c r="G383" s="5">
        <v>3973738.0232000002</v>
      </c>
      <c r="H383" s="5">
        <v>4336258.8960999995</v>
      </c>
      <c r="I383" s="5">
        <v>601851.39729999995</v>
      </c>
      <c r="J383" s="5">
        <v>38099585.638499998</v>
      </c>
      <c r="K383" s="6">
        <f t="shared" si="66"/>
        <v>195232207.67460003</v>
      </c>
      <c r="L383" s="11"/>
      <c r="M383" s="143"/>
      <c r="N383" s="146"/>
      <c r="O383" s="12">
        <v>11</v>
      </c>
      <c r="P383" s="5" t="s">
        <v>765</v>
      </c>
      <c r="Q383" s="5">
        <v>106829581.3766</v>
      </c>
      <c r="R383" s="5">
        <v>0</v>
      </c>
      <c r="S383" s="5">
        <v>2864057.1686999998</v>
      </c>
      <c r="T383" s="5">
        <v>3125342.764</v>
      </c>
      <c r="U383" s="5">
        <v>433782.19669999997</v>
      </c>
      <c r="V383" s="5">
        <v>22586232.726500001</v>
      </c>
      <c r="W383" s="6">
        <f t="shared" si="67"/>
        <v>135838996.23249999</v>
      </c>
    </row>
    <row r="384" spans="1:23" ht="24.95" customHeight="1">
      <c r="A384" s="151"/>
      <c r="B384" s="146"/>
      <c r="C384" s="1">
        <v>20</v>
      </c>
      <c r="D384" s="5" t="s">
        <v>415</v>
      </c>
      <c r="E384" s="5">
        <v>124272308.3792</v>
      </c>
      <c r="F384" s="5">
        <v>0</v>
      </c>
      <c r="G384" s="5">
        <v>3331689.5104999999</v>
      </c>
      <c r="H384" s="5">
        <v>3635636.8221999998</v>
      </c>
      <c r="I384" s="5">
        <v>504608.50099999999</v>
      </c>
      <c r="J384" s="5">
        <v>29783294.0909</v>
      </c>
      <c r="K384" s="6">
        <f t="shared" si="66"/>
        <v>161527537.30379999</v>
      </c>
      <c r="L384" s="11"/>
      <c r="M384" s="143"/>
      <c r="N384" s="146"/>
      <c r="O384" s="12">
        <v>12</v>
      </c>
      <c r="P384" s="5" t="s">
        <v>766</v>
      </c>
      <c r="Q384" s="5">
        <v>114537648.323</v>
      </c>
      <c r="R384" s="5">
        <v>0</v>
      </c>
      <c r="S384" s="5">
        <v>3070707.2754000002</v>
      </c>
      <c r="T384" s="5">
        <v>3350845.3911000001</v>
      </c>
      <c r="U384" s="5">
        <v>465080.8518</v>
      </c>
      <c r="V384" s="5">
        <v>24171454.377999999</v>
      </c>
      <c r="W384" s="6">
        <f t="shared" si="67"/>
        <v>145595736.2193</v>
      </c>
    </row>
    <row r="385" spans="1:23" ht="24.95" customHeight="1">
      <c r="A385" s="151"/>
      <c r="B385" s="146"/>
      <c r="C385" s="1">
        <v>21</v>
      </c>
      <c r="D385" s="5" t="s">
        <v>416</v>
      </c>
      <c r="E385" s="5">
        <v>158401859.00690001</v>
      </c>
      <c r="F385" s="5">
        <v>0</v>
      </c>
      <c r="G385" s="5">
        <v>4246688.7352</v>
      </c>
      <c r="H385" s="5">
        <v>4634110.6786000002</v>
      </c>
      <c r="I385" s="5">
        <v>643191.75910000002</v>
      </c>
      <c r="J385" s="5">
        <v>38486503.796499997</v>
      </c>
      <c r="K385" s="6">
        <f t="shared" si="66"/>
        <v>206412353.9763</v>
      </c>
      <c r="L385" s="11"/>
      <c r="M385" s="143"/>
      <c r="N385" s="146"/>
      <c r="O385" s="12">
        <v>13</v>
      </c>
      <c r="P385" s="5" t="s">
        <v>767</v>
      </c>
      <c r="Q385" s="5">
        <v>124573239.27959999</v>
      </c>
      <c r="R385" s="5">
        <v>0</v>
      </c>
      <c r="S385" s="5">
        <v>3339757.3442000002</v>
      </c>
      <c r="T385" s="5">
        <v>3644440.6778000002</v>
      </c>
      <c r="U385" s="5">
        <v>505830.43290000001</v>
      </c>
      <c r="V385" s="5">
        <v>27969226.308800001</v>
      </c>
      <c r="W385" s="6">
        <f t="shared" si="67"/>
        <v>160032494.0433</v>
      </c>
    </row>
    <row r="386" spans="1:23" ht="24.95" customHeight="1">
      <c r="A386" s="151"/>
      <c r="B386" s="146"/>
      <c r="C386" s="1">
        <v>22</v>
      </c>
      <c r="D386" s="5" t="s">
        <v>417</v>
      </c>
      <c r="E386" s="5">
        <v>177219745.5185</v>
      </c>
      <c r="F386" s="5">
        <v>0</v>
      </c>
      <c r="G386" s="5">
        <v>4751188.5382000003</v>
      </c>
      <c r="H386" s="5">
        <v>5184635.5864000004</v>
      </c>
      <c r="I386" s="5">
        <v>719601.90729999996</v>
      </c>
      <c r="J386" s="5">
        <v>39883254.765299998</v>
      </c>
      <c r="K386" s="6">
        <f t="shared" si="66"/>
        <v>227758426.31569999</v>
      </c>
      <c r="L386" s="11"/>
      <c r="M386" s="143"/>
      <c r="N386" s="146"/>
      <c r="O386" s="12">
        <v>14</v>
      </c>
      <c r="P386" s="5" t="s">
        <v>768</v>
      </c>
      <c r="Q386" s="5">
        <v>137078678.54449999</v>
      </c>
      <c r="R386" s="5">
        <v>0</v>
      </c>
      <c r="S386" s="5">
        <v>3675023.0310999998</v>
      </c>
      <c r="T386" s="5">
        <v>4010292.3793000001</v>
      </c>
      <c r="U386" s="5">
        <v>556608.84880000004</v>
      </c>
      <c r="V386" s="5">
        <v>31309577.413600001</v>
      </c>
      <c r="W386" s="6">
        <f t="shared" si="67"/>
        <v>176630180.2173</v>
      </c>
    </row>
    <row r="387" spans="1:23" ht="24.95" customHeight="1">
      <c r="A387" s="151"/>
      <c r="B387" s="147"/>
      <c r="C387" s="1">
        <v>23</v>
      </c>
      <c r="D387" s="5" t="s">
        <v>418</v>
      </c>
      <c r="E387" s="5">
        <v>180956671.51949999</v>
      </c>
      <c r="F387" s="5">
        <v>0</v>
      </c>
      <c r="G387" s="5">
        <v>4851373.9884000001</v>
      </c>
      <c r="H387" s="5">
        <v>5293960.8733000001</v>
      </c>
      <c r="I387" s="5">
        <v>734775.71920000005</v>
      </c>
      <c r="J387" s="5">
        <v>45435672.426100001</v>
      </c>
      <c r="K387" s="6">
        <f t="shared" si="66"/>
        <v>237272454.52649999</v>
      </c>
      <c r="L387" s="11"/>
      <c r="M387" s="143"/>
      <c r="N387" s="146"/>
      <c r="O387" s="12">
        <v>15</v>
      </c>
      <c r="P387" s="5" t="s">
        <v>769</v>
      </c>
      <c r="Q387" s="5">
        <v>127139103.34460001</v>
      </c>
      <c r="R387" s="5">
        <v>0</v>
      </c>
      <c r="S387" s="5">
        <v>3408547.1052000001</v>
      </c>
      <c r="T387" s="5">
        <v>3719506.0724999998</v>
      </c>
      <c r="U387" s="5">
        <v>516249.14030000003</v>
      </c>
      <c r="V387" s="5">
        <v>23529372.190200001</v>
      </c>
      <c r="W387" s="6">
        <f t="shared" si="67"/>
        <v>158312777.85280001</v>
      </c>
    </row>
    <row r="388" spans="1:23" ht="24.95" customHeight="1">
      <c r="A388" s="1"/>
      <c r="B388" s="148" t="s">
        <v>829</v>
      </c>
      <c r="C388" s="149"/>
      <c r="D388" s="150"/>
      <c r="E388" s="14">
        <f t="shared" ref="E388:H388" si="79">SUM(E365:E387)</f>
        <v>3530578881.4783001</v>
      </c>
      <c r="F388" s="14">
        <f t="shared" si="79"/>
        <v>0</v>
      </c>
      <c r="G388" s="14">
        <f t="shared" si="79"/>
        <v>94653368.708700016</v>
      </c>
      <c r="H388" s="14">
        <f t="shared" si="79"/>
        <v>103288518.19500001</v>
      </c>
      <c r="I388" s="14">
        <f>SUM(I365:I387)</f>
        <v>14335938.073099999</v>
      </c>
      <c r="J388" s="14">
        <f t="shared" ref="J388" si="80">SUM(J365:J387)</f>
        <v>844154857.81779993</v>
      </c>
      <c r="K388" s="8">
        <f t="shared" si="66"/>
        <v>4587011564.2729006</v>
      </c>
      <c r="L388" s="33"/>
      <c r="M388" s="143"/>
      <c r="N388" s="146"/>
      <c r="O388" s="12">
        <v>16</v>
      </c>
      <c r="P388" s="5" t="s">
        <v>770</v>
      </c>
      <c r="Q388" s="5">
        <v>132500736.4603</v>
      </c>
      <c r="R388" s="5">
        <v>0</v>
      </c>
      <c r="S388" s="5">
        <v>3552290.2853999999</v>
      </c>
      <c r="T388" s="5">
        <v>3876362.8254999998</v>
      </c>
      <c r="U388" s="5">
        <v>538020.08570000005</v>
      </c>
      <c r="V388" s="5">
        <v>26469019.023600001</v>
      </c>
      <c r="W388" s="6">
        <f t="shared" si="67"/>
        <v>166936428.68050003</v>
      </c>
    </row>
    <row r="389" spans="1:23" ht="24.95" customHeight="1">
      <c r="A389" s="151">
        <v>19</v>
      </c>
      <c r="B389" s="145" t="s">
        <v>42</v>
      </c>
      <c r="C389" s="1">
        <v>1</v>
      </c>
      <c r="D389" s="5" t="s">
        <v>419</v>
      </c>
      <c r="E389" s="5">
        <v>116123537.07709999</v>
      </c>
      <c r="F389" s="5">
        <v>0</v>
      </c>
      <c r="G389" s="5">
        <v>3113224.3010999998</v>
      </c>
      <c r="H389" s="5">
        <v>3397241.2102999999</v>
      </c>
      <c r="I389" s="5">
        <v>471520.36320000002</v>
      </c>
      <c r="J389" s="5">
        <v>30239550.839000002</v>
      </c>
      <c r="K389" s="6">
        <f>E389+F389+G389+H389+I389+J389</f>
        <v>153345073.79069999</v>
      </c>
      <c r="L389" s="11"/>
      <c r="M389" s="144"/>
      <c r="N389" s="147"/>
      <c r="O389" s="12">
        <v>17</v>
      </c>
      <c r="P389" s="5" t="s">
        <v>771</v>
      </c>
      <c r="Q389" s="5">
        <v>132185868.3568</v>
      </c>
      <c r="R389" s="5">
        <v>0</v>
      </c>
      <c r="S389" s="5">
        <v>3543848.8009000001</v>
      </c>
      <c r="T389" s="5">
        <v>3867151.2313999999</v>
      </c>
      <c r="U389" s="5">
        <v>536741.56180000002</v>
      </c>
      <c r="V389" s="5">
        <v>25578061.2086</v>
      </c>
      <c r="W389" s="6">
        <f t="shared" si="67"/>
        <v>165711671.1595</v>
      </c>
    </row>
    <row r="390" spans="1:23" ht="24.95" customHeight="1">
      <c r="A390" s="151"/>
      <c r="B390" s="146"/>
      <c r="C390" s="1">
        <v>2</v>
      </c>
      <c r="D390" s="5" t="s">
        <v>420</v>
      </c>
      <c r="E390" s="5">
        <v>118941019.7991</v>
      </c>
      <c r="F390" s="5">
        <v>0</v>
      </c>
      <c r="G390" s="5">
        <v>3188759.8549000002</v>
      </c>
      <c r="H390" s="5">
        <v>3479667.8108999999</v>
      </c>
      <c r="I390" s="5">
        <v>482960.7697</v>
      </c>
      <c r="J390" s="5">
        <v>31207964.844099998</v>
      </c>
      <c r="K390" s="6">
        <f t="shared" si="66"/>
        <v>157300373.07870001</v>
      </c>
      <c r="L390" s="11"/>
      <c r="M390" s="18"/>
      <c r="N390" s="148" t="s">
        <v>846</v>
      </c>
      <c r="O390" s="149"/>
      <c r="P390" s="150"/>
      <c r="Q390" s="14">
        <f t="shared" ref="Q390:R390" si="81">SUM(Q373:Q389)</f>
        <v>2239316356.5096998</v>
      </c>
      <c r="R390" s="14">
        <f t="shared" si="81"/>
        <v>0</v>
      </c>
      <c r="S390" s="14">
        <f>SUM(S373:S389)</f>
        <v>60035151.136299998</v>
      </c>
      <c r="T390" s="14">
        <f>SUM(T373:T389)</f>
        <v>65512108.919799984</v>
      </c>
      <c r="U390" s="14">
        <f>SUM(U373:U389)</f>
        <v>9092758.3521999996</v>
      </c>
      <c r="V390" s="14">
        <f t="shared" ref="V390" si="82">SUM(V373:V389)</f>
        <v>461016363.07380003</v>
      </c>
      <c r="W390" s="8">
        <f t="shared" si="67"/>
        <v>2834972737.9917998</v>
      </c>
    </row>
    <row r="391" spans="1:23" ht="24.95" customHeight="1">
      <c r="A391" s="151"/>
      <c r="B391" s="146"/>
      <c r="C391" s="1">
        <v>3</v>
      </c>
      <c r="D391" s="5" t="s">
        <v>421</v>
      </c>
      <c r="E391" s="5">
        <v>108450776.8308</v>
      </c>
      <c r="F391" s="5">
        <v>0</v>
      </c>
      <c r="G391" s="5">
        <v>2907520.7524999999</v>
      </c>
      <c r="H391" s="5">
        <v>3172771.4950000001</v>
      </c>
      <c r="I391" s="5">
        <v>440365.07120000001</v>
      </c>
      <c r="J391" s="5">
        <v>29556896.361200001</v>
      </c>
      <c r="K391" s="6">
        <f t="shared" si="66"/>
        <v>144528330.51069999</v>
      </c>
      <c r="L391" s="11"/>
      <c r="M391" s="142">
        <v>36</v>
      </c>
      <c r="N391" s="145" t="s">
        <v>59</v>
      </c>
      <c r="O391" s="12">
        <v>1</v>
      </c>
      <c r="P391" s="5" t="s">
        <v>772</v>
      </c>
      <c r="Q391" s="5">
        <v>124422648.1082</v>
      </c>
      <c r="R391" s="5">
        <v>0</v>
      </c>
      <c r="S391" s="5">
        <v>3335720.0567999999</v>
      </c>
      <c r="T391" s="5">
        <v>3640035.0720000002</v>
      </c>
      <c r="U391" s="5">
        <v>505218.95640000002</v>
      </c>
      <c r="V391" s="5">
        <v>27031091.251400001</v>
      </c>
      <c r="W391" s="6">
        <f t="shared" si="67"/>
        <v>158934713.44479999</v>
      </c>
    </row>
    <row r="392" spans="1:23" ht="24.95" customHeight="1">
      <c r="A392" s="151"/>
      <c r="B392" s="146"/>
      <c r="C392" s="1">
        <v>4</v>
      </c>
      <c r="D392" s="5" t="s">
        <v>422</v>
      </c>
      <c r="E392" s="5">
        <v>117654099.6222</v>
      </c>
      <c r="F392" s="5">
        <v>0</v>
      </c>
      <c r="G392" s="5">
        <v>3154258.0537999999</v>
      </c>
      <c r="H392" s="5">
        <v>3442018.4388000001</v>
      </c>
      <c r="I392" s="5">
        <v>477735.22210000001</v>
      </c>
      <c r="J392" s="5">
        <v>31129722.603599999</v>
      </c>
      <c r="K392" s="6">
        <f t="shared" si="66"/>
        <v>155857833.94050002</v>
      </c>
      <c r="L392" s="11"/>
      <c r="M392" s="143"/>
      <c r="N392" s="146"/>
      <c r="O392" s="12">
        <v>2</v>
      </c>
      <c r="P392" s="5" t="s">
        <v>773</v>
      </c>
      <c r="Q392" s="5">
        <v>120472220.7622</v>
      </c>
      <c r="R392" s="5">
        <v>0</v>
      </c>
      <c r="S392" s="5">
        <v>3229810.7233000002</v>
      </c>
      <c r="T392" s="5">
        <v>3524463.7165999999</v>
      </c>
      <c r="U392" s="5">
        <v>489178.22100000002</v>
      </c>
      <c r="V392" s="5">
        <v>29729360.168400001</v>
      </c>
      <c r="W392" s="6">
        <f t="shared" si="67"/>
        <v>157445033.59149998</v>
      </c>
    </row>
    <row r="393" spans="1:23" ht="24.95" customHeight="1">
      <c r="A393" s="151"/>
      <c r="B393" s="146"/>
      <c r="C393" s="1">
        <v>5</v>
      </c>
      <c r="D393" s="5" t="s">
        <v>423</v>
      </c>
      <c r="E393" s="5">
        <v>142600641.81510001</v>
      </c>
      <c r="F393" s="5">
        <v>0</v>
      </c>
      <c r="G393" s="5">
        <v>3823064.5967999999</v>
      </c>
      <c r="H393" s="5">
        <v>4171839.6560999998</v>
      </c>
      <c r="I393" s="5">
        <v>579030.81590000005</v>
      </c>
      <c r="J393" s="5">
        <v>36465190.3737</v>
      </c>
      <c r="K393" s="6">
        <f t="shared" ref="K393:K413" si="83">E393+F393+G393+H393+I393+J393</f>
        <v>187639767.25760001</v>
      </c>
      <c r="L393" s="11"/>
      <c r="M393" s="143"/>
      <c r="N393" s="146"/>
      <c r="O393" s="12">
        <v>3</v>
      </c>
      <c r="P393" s="5" t="s">
        <v>774</v>
      </c>
      <c r="Q393" s="5">
        <v>142176953.5399</v>
      </c>
      <c r="R393" s="5">
        <v>0</v>
      </c>
      <c r="S393" s="5">
        <v>3811705.6882000002</v>
      </c>
      <c r="T393" s="5">
        <v>4159444.4835999999</v>
      </c>
      <c r="U393" s="5">
        <v>577310.42689999996</v>
      </c>
      <c r="V393" s="5">
        <v>31224548.8246</v>
      </c>
      <c r="W393" s="6">
        <f t="shared" ref="W393:W412" si="84">Q393+R393+S393+T393+U393+V393</f>
        <v>181949962.9632</v>
      </c>
    </row>
    <row r="394" spans="1:23" ht="24.95" customHeight="1">
      <c r="A394" s="151"/>
      <c r="B394" s="146"/>
      <c r="C394" s="1">
        <v>6</v>
      </c>
      <c r="D394" s="5" t="s">
        <v>424</v>
      </c>
      <c r="E394" s="5">
        <v>113610632.8131</v>
      </c>
      <c r="F394" s="5">
        <v>0</v>
      </c>
      <c r="G394" s="5">
        <v>3045854.3706</v>
      </c>
      <c r="H394" s="5">
        <v>3323725.1760999998</v>
      </c>
      <c r="I394" s="5">
        <v>461316.69939999998</v>
      </c>
      <c r="J394" s="5">
        <v>30043280.118500002</v>
      </c>
      <c r="K394" s="6">
        <f t="shared" si="83"/>
        <v>150484809.17769998</v>
      </c>
      <c r="L394" s="11"/>
      <c r="M394" s="143"/>
      <c r="N394" s="146"/>
      <c r="O394" s="12">
        <v>4</v>
      </c>
      <c r="P394" s="5" t="s">
        <v>775</v>
      </c>
      <c r="Q394" s="5">
        <v>156921878.71669999</v>
      </c>
      <c r="R394" s="5">
        <v>0</v>
      </c>
      <c r="S394" s="5">
        <v>4207011.0718999999</v>
      </c>
      <c r="T394" s="5">
        <v>4590813.2544999998</v>
      </c>
      <c r="U394" s="5">
        <v>637182.28969999996</v>
      </c>
      <c r="V394" s="5">
        <v>34023129.856600001</v>
      </c>
      <c r="W394" s="6">
        <f t="shared" si="84"/>
        <v>200380015.18940002</v>
      </c>
    </row>
    <row r="395" spans="1:23" ht="24.95" customHeight="1">
      <c r="A395" s="151"/>
      <c r="B395" s="146"/>
      <c r="C395" s="1">
        <v>7</v>
      </c>
      <c r="D395" s="5" t="s">
        <v>425</v>
      </c>
      <c r="E395" s="5">
        <v>183379918.73280001</v>
      </c>
      <c r="F395" s="5">
        <v>0</v>
      </c>
      <c r="G395" s="5">
        <v>4916340.2501999997</v>
      </c>
      <c r="H395" s="5">
        <v>5364853.9540999997</v>
      </c>
      <c r="I395" s="5">
        <v>744615.33</v>
      </c>
      <c r="J395" s="5">
        <v>45031808.7183</v>
      </c>
      <c r="K395" s="6">
        <f t="shared" si="83"/>
        <v>239437536.98540002</v>
      </c>
      <c r="L395" s="11"/>
      <c r="M395" s="143"/>
      <c r="N395" s="146"/>
      <c r="O395" s="12">
        <v>5</v>
      </c>
      <c r="P395" s="5" t="s">
        <v>776</v>
      </c>
      <c r="Q395" s="5">
        <v>136583771.9862</v>
      </c>
      <c r="R395" s="5">
        <v>0</v>
      </c>
      <c r="S395" s="5">
        <v>3661754.7895999998</v>
      </c>
      <c r="T395" s="5">
        <v>3995813.6871000002</v>
      </c>
      <c r="U395" s="5">
        <v>554599.27749999997</v>
      </c>
      <c r="V395" s="5">
        <v>30795607.206700001</v>
      </c>
      <c r="W395" s="6">
        <f t="shared" si="84"/>
        <v>175591546.94709998</v>
      </c>
    </row>
    <row r="396" spans="1:23" ht="24.95" customHeight="1">
      <c r="A396" s="151"/>
      <c r="B396" s="146"/>
      <c r="C396" s="1">
        <v>8</v>
      </c>
      <c r="D396" s="5" t="s">
        <v>426</v>
      </c>
      <c r="E396" s="5">
        <v>124939633.58939999</v>
      </c>
      <c r="F396" s="5">
        <v>0</v>
      </c>
      <c r="G396" s="5">
        <v>3349580.2250999999</v>
      </c>
      <c r="H396" s="5">
        <v>3655159.6921000001</v>
      </c>
      <c r="I396" s="5">
        <v>507318.17930000002</v>
      </c>
      <c r="J396" s="5">
        <v>32285156.1215</v>
      </c>
      <c r="K396" s="6">
        <f t="shared" si="83"/>
        <v>164736847.80739999</v>
      </c>
      <c r="L396" s="11"/>
      <c r="M396" s="143"/>
      <c r="N396" s="146"/>
      <c r="O396" s="12">
        <v>6</v>
      </c>
      <c r="P396" s="5" t="s">
        <v>777</v>
      </c>
      <c r="Q396" s="5">
        <v>189654436.98429999</v>
      </c>
      <c r="R396" s="5">
        <v>0</v>
      </c>
      <c r="S396" s="5">
        <v>5084557.5056999996</v>
      </c>
      <c r="T396" s="5">
        <v>5548417.5323000001</v>
      </c>
      <c r="U396" s="5">
        <v>770093.0514</v>
      </c>
      <c r="V396" s="5">
        <v>41596120.120200001</v>
      </c>
      <c r="W396" s="6">
        <f t="shared" si="84"/>
        <v>242653625.19389999</v>
      </c>
    </row>
    <row r="397" spans="1:23" ht="24.95" customHeight="1">
      <c r="A397" s="151"/>
      <c r="B397" s="146"/>
      <c r="C397" s="1">
        <v>9</v>
      </c>
      <c r="D397" s="5" t="s">
        <v>427</v>
      </c>
      <c r="E397" s="5">
        <v>134305256.29269999</v>
      </c>
      <c r="F397" s="5">
        <v>0</v>
      </c>
      <c r="G397" s="5">
        <v>3600668.7204</v>
      </c>
      <c r="H397" s="5">
        <v>3929154.7856999999</v>
      </c>
      <c r="I397" s="5">
        <v>545347.35</v>
      </c>
      <c r="J397" s="5">
        <v>33338524.0275</v>
      </c>
      <c r="K397" s="6">
        <f t="shared" si="83"/>
        <v>175718951.17629999</v>
      </c>
      <c r="L397" s="11"/>
      <c r="M397" s="143"/>
      <c r="N397" s="146"/>
      <c r="O397" s="12">
        <v>7</v>
      </c>
      <c r="P397" s="5" t="s">
        <v>778</v>
      </c>
      <c r="Q397" s="5">
        <v>144034316.8969</v>
      </c>
      <c r="R397" s="5">
        <v>0</v>
      </c>
      <c r="S397" s="5">
        <v>3861500.8363999999</v>
      </c>
      <c r="T397" s="5">
        <v>4213782.4024999999</v>
      </c>
      <c r="U397" s="5">
        <v>584852.26269999996</v>
      </c>
      <c r="V397" s="5">
        <v>35441043.718900003</v>
      </c>
      <c r="W397" s="6">
        <f t="shared" si="84"/>
        <v>188135496.11739999</v>
      </c>
    </row>
    <row r="398" spans="1:23" ht="24.95" customHeight="1">
      <c r="A398" s="151"/>
      <c r="B398" s="146"/>
      <c r="C398" s="1">
        <v>10</v>
      </c>
      <c r="D398" s="5" t="s">
        <v>428</v>
      </c>
      <c r="E398" s="5">
        <v>135245892.2568</v>
      </c>
      <c r="F398" s="5">
        <v>0</v>
      </c>
      <c r="G398" s="5">
        <v>3625886.784</v>
      </c>
      <c r="H398" s="5">
        <v>3956673.4726</v>
      </c>
      <c r="I398" s="5">
        <v>549166.80839999998</v>
      </c>
      <c r="J398" s="5">
        <v>34698149.2346</v>
      </c>
      <c r="K398" s="6">
        <f t="shared" si="83"/>
        <v>178075768.55640003</v>
      </c>
      <c r="L398" s="11"/>
      <c r="M398" s="143"/>
      <c r="N398" s="146"/>
      <c r="O398" s="12">
        <v>8</v>
      </c>
      <c r="P398" s="5" t="s">
        <v>387</v>
      </c>
      <c r="Q398" s="5">
        <v>130678343.10780001</v>
      </c>
      <c r="R398" s="5">
        <v>0</v>
      </c>
      <c r="S398" s="5">
        <v>3503432.6686</v>
      </c>
      <c r="T398" s="5">
        <v>3823047.9682999998</v>
      </c>
      <c r="U398" s="5">
        <v>530620.24589999998</v>
      </c>
      <c r="V398" s="5">
        <v>29228343.782000002</v>
      </c>
      <c r="W398" s="6">
        <f t="shared" si="84"/>
        <v>167763787.77260002</v>
      </c>
    </row>
    <row r="399" spans="1:23" ht="24.95" customHeight="1">
      <c r="A399" s="151"/>
      <c r="B399" s="146"/>
      <c r="C399" s="1">
        <v>11</v>
      </c>
      <c r="D399" s="5" t="s">
        <v>429</v>
      </c>
      <c r="E399" s="5">
        <v>125354250.3776</v>
      </c>
      <c r="F399" s="5">
        <v>0</v>
      </c>
      <c r="G399" s="5">
        <v>3360695.9308000002</v>
      </c>
      <c r="H399" s="5">
        <v>3667289.4745</v>
      </c>
      <c r="I399" s="5">
        <v>509001.73340000003</v>
      </c>
      <c r="J399" s="5">
        <v>28851506.889199998</v>
      </c>
      <c r="K399" s="6">
        <f t="shared" si="83"/>
        <v>161742744.40549999</v>
      </c>
      <c r="L399" s="11"/>
      <c r="M399" s="143"/>
      <c r="N399" s="146"/>
      <c r="O399" s="12">
        <v>9</v>
      </c>
      <c r="P399" s="5" t="s">
        <v>779</v>
      </c>
      <c r="Q399" s="5">
        <v>141266984.3513</v>
      </c>
      <c r="R399" s="5">
        <v>0</v>
      </c>
      <c r="S399" s="5">
        <v>3787309.7883000001</v>
      </c>
      <c r="T399" s="5">
        <v>4132822.9657000001</v>
      </c>
      <c r="U399" s="5">
        <v>573615.49120000005</v>
      </c>
      <c r="V399" s="5">
        <v>31177325.339400001</v>
      </c>
      <c r="W399" s="6">
        <f t="shared" si="84"/>
        <v>180938057.9359</v>
      </c>
    </row>
    <row r="400" spans="1:23" ht="24.95" customHeight="1">
      <c r="A400" s="151"/>
      <c r="B400" s="146"/>
      <c r="C400" s="1">
        <v>12</v>
      </c>
      <c r="D400" s="5" t="s">
        <v>430</v>
      </c>
      <c r="E400" s="5">
        <v>122807542.2536</v>
      </c>
      <c r="F400" s="5">
        <v>0</v>
      </c>
      <c r="G400" s="5">
        <v>3292419.7327000001</v>
      </c>
      <c r="H400" s="5">
        <v>3592784.4947000002</v>
      </c>
      <c r="I400" s="5">
        <v>498660.8088</v>
      </c>
      <c r="J400" s="5">
        <v>31732502.274999999</v>
      </c>
      <c r="K400" s="6">
        <f t="shared" si="83"/>
        <v>161923909.56479999</v>
      </c>
      <c r="L400" s="11"/>
      <c r="M400" s="143"/>
      <c r="N400" s="146"/>
      <c r="O400" s="12">
        <v>10</v>
      </c>
      <c r="P400" s="5" t="s">
        <v>780</v>
      </c>
      <c r="Q400" s="5">
        <v>186460898.565</v>
      </c>
      <c r="R400" s="5">
        <v>0</v>
      </c>
      <c r="S400" s="5">
        <v>4998940.0532</v>
      </c>
      <c r="T400" s="5">
        <v>5454989.2696000002</v>
      </c>
      <c r="U400" s="5">
        <v>757125.66819999996</v>
      </c>
      <c r="V400" s="5">
        <v>36077925.881399997</v>
      </c>
      <c r="W400" s="6">
        <f t="shared" si="84"/>
        <v>233749879.43739998</v>
      </c>
    </row>
    <row r="401" spans="1:23" ht="24.95" customHeight="1">
      <c r="A401" s="151"/>
      <c r="B401" s="146"/>
      <c r="C401" s="1">
        <v>13</v>
      </c>
      <c r="D401" s="5" t="s">
        <v>431</v>
      </c>
      <c r="E401" s="5">
        <v>128316518.7181</v>
      </c>
      <c r="F401" s="5">
        <v>0</v>
      </c>
      <c r="G401" s="5">
        <v>3440113.1274000001</v>
      </c>
      <c r="H401" s="5">
        <v>3753951.8372</v>
      </c>
      <c r="I401" s="5">
        <v>521030.0429</v>
      </c>
      <c r="J401" s="5">
        <v>32471812.841899998</v>
      </c>
      <c r="K401" s="6">
        <f t="shared" si="83"/>
        <v>168503426.56749997</v>
      </c>
      <c r="L401" s="11"/>
      <c r="M401" s="143"/>
      <c r="N401" s="146"/>
      <c r="O401" s="12">
        <v>11</v>
      </c>
      <c r="P401" s="5" t="s">
        <v>781</v>
      </c>
      <c r="Q401" s="5">
        <v>116422449.72849999</v>
      </c>
      <c r="R401" s="5">
        <v>0</v>
      </c>
      <c r="S401" s="5">
        <v>3121238.0263999999</v>
      </c>
      <c r="T401" s="5">
        <v>3405986.0211999998</v>
      </c>
      <c r="U401" s="5">
        <v>472734.09989999997</v>
      </c>
      <c r="V401" s="5">
        <v>26630145.118299998</v>
      </c>
      <c r="W401" s="6">
        <f t="shared" si="84"/>
        <v>150052552.99430001</v>
      </c>
    </row>
    <row r="402" spans="1:23" ht="24.95" customHeight="1">
      <c r="A402" s="151"/>
      <c r="B402" s="146"/>
      <c r="C402" s="1">
        <v>14</v>
      </c>
      <c r="D402" s="5" t="s">
        <v>432</v>
      </c>
      <c r="E402" s="5">
        <v>114458910.5001</v>
      </c>
      <c r="F402" s="5">
        <v>0</v>
      </c>
      <c r="G402" s="5">
        <v>3068596.3467000001</v>
      </c>
      <c r="H402" s="5">
        <v>3348541.8840999999</v>
      </c>
      <c r="I402" s="5">
        <v>464761.13630000001</v>
      </c>
      <c r="J402" s="5">
        <v>29535914.863899998</v>
      </c>
      <c r="K402" s="6">
        <f t="shared" si="83"/>
        <v>150876724.73109999</v>
      </c>
      <c r="L402" s="11"/>
      <c r="M402" s="143"/>
      <c r="N402" s="146"/>
      <c r="O402" s="12">
        <v>12</v>
      </c>
      <c r="P402" s="5" t="s">
        <v>782</v>
      </c>
      <c r="Q402" s="5">
        <v>134469853.73809999</v>
      </c>
      <c r="R402" s="5">
        <v>0</v>
      </c>
      <c r="S402" s="5">
        <v>3605081.5101999999</v>
      </c>
      <c r="T402" s="5">
        <v>3933970.1507000001</v>
      </c>
      <c r="U402" s="5">
        <v>546015.69900000002</v>
      </c>
      <c r="V402" s="5">
        <v>31438898.7027</v>
      </c>
      <c r="W402" s="6">
        <f t="shared" si="84"/>
        <v>173993819.80069998</v>
      </c>
    </row>
    <row r="403" spans="1:23" ht="24.95" customHeight="1">
      <c r="A403" s="151"/>
      <c r="B403" s="146"/>
      <c r="C403" s="1">
        <v>15</v>
      </c>
      <c r="D403" s="5" t="s">
        <v>433</v>
      </c>
      <c r="E403" s="5">
        <v>113861636.2193</v>
      </c>
      <c r="F403" s="5">
        <v>0</v>
      </c>
      <c r="G403" s="5">
        <v>3052583.6688000001</v>
      </c>
      <c r="H403" s="5">
        <v>3331068.3826000001</v>
      </c>
      <c r="I403" s="5">
        <v>462335.90029999998</v>
      </c>
      <c r="J403" s="5">
        <v>26754143.215799998</v>
      </c>
      <c r="K403" s="6">
        <f t="shared" si="83"/>
        <v>147461767.38679999</v>
      </c>
      <c r="L403" s="11"/>
      <c r="M403" s="143"/>
      <c r="N403" s="146"/>
      <c r="O403" s="12">
        <v>13</v>
      </c>
      <c r="P403" s="5" t="s">
        <v>783</v>
      </c>
      <c r="Q403" s="5">
        <v>142466389.4641</v>
      </c>
      <c r="R403" s="5">
        <v>0</v>
      </c>
      <c r="S403" s="5">
        <v>3819465.3464000002</v>
      </c>
      <c r="T403" s="5">
        <v>4167912.0490999999</v>
      </c>
      <c r="U403" s="5">
        <v>578485.68330000003</v>
      </c>
      <c r="V403" s="5">
        <v>34512355.488200001</v>
      </c>
      <c r="W403" s="6">
        <f t="shared" si="84"/>
        <v>185544608.0311</v>
      </c>
    </row>
    <row r="404" spans="1:23" ht="24.95" customHeight="1">
      <c r="A404" s="151"/>
      <c r="B404" s="146"/>
      <c r="C404" s="1">
        <v>16</v>
      </c>
      <c r="D404" s="5" t="s">
        <v>434</v>
      </c>
      <c r="E404" s="5">
        <v>123058338.9224</v>
      </c>
      <c r="F404" s="5">
        <v>0</v>
      </c>
      <c r="G404" s="5">
        <v>3299143.4882999999</v>
      </c>
      <c r="H404" s="5">
        <v>3600121.6529999999</v>
      </c>
      <c r="I404" s="5">
        <v>499679.1703</v>
      </c>
      <c r="J404" s="5">
        <v>31864800.591899998</v>
      </c>
      <c r="K404" s="6">
        <f t="shared" si="83"/>
        <v>162322083.82589999</v>
      </c>
      <c r="L404" s="11"/>
      <c r="M404" s="144"/>
      <c r="N404" s="147"/>
      <c r="O404" s="12">
        <v>14</v>
      </c>
      <c r="P404" s="5" t="s">
        <v>784</v>
      </c>
      <c r="Q404" s="5">
        <v>157340876.2832</v>
      </c>
      <c r="R404" s="5">
        <v>0</v>
      </c>
      <c r="S404" s="5">
        <v>4218244.2244999995</v>
      </c>
      <c r="T404" s="5">
        <v>4603071.1983000003</v>
      </c>
      <c r="U404" s="5">
        <v>638883.63199999998</v>
      </c>
      <c r="V404" s="5">
        <v>36195047.380400002</v>
      </c>
      <c r="W404" s="6">
        <f t="shared" si="84"/>
        <v>202996122.7184</v>
      </c>
    </row>
    <row r="405" spans="1:23" ht="24.95" customHeight="1">
      <c r="A405" s="151"/>
      <c r="B405" s="146"/>
      <c r="C405" s="1">
        <v>17</v>
      </c>
      <c r="D405" s="5" t="s">
        <v>435</v>
      </c>
      <c r="E405" s="5">
        <v>140524092.33790001</v>
      </c>
      <c r="F405" s="5">
        <v>0</v>
      </c>
      <c r="G405" s="5">
        <v>3767393.1587999999</v>
      </c>
      <c r="H405" s="5">
        <v>4111089.3583</v>
      </c>
      <c r="I405" s="5">
        <v>570598.97349999996</v>
      </c>
      <c r="J405" s="5">
        <v>36765703.460900001</v>
      </c>
      <c r="K405" s="6">
        <f t="shared" si="83"/>
        <v>185738877.28940004</v>
      </c>
      <c r="L405" s="11"/>
      <c r="M405" s="18"/>
      <c r="N405" s="148" t="s">
        <v>847</v>
      </c>
      <c r="O405" s="149"/>
      <c r="P405" s="150"/>
      <c r="Q405" s="14">
        <f t="shared" ref="Q405:R405" si="85">SUM(Q391:Q404)</f>
        <v>2023372022.2324002</v>
      </c>
      <c r="R405" s="14">
        <f t="shared" si="85"/>
        <v>0</v>
      </c>
      <c r="S405" s="14">
        <f>SUM(S391:S404)</f>
        <v>54245772.289499998</v>
      </c>
      <c r="T405" s="14">
        <f>SUM(T391:T404)</f>
        <v>59194569.771500006</v>
      </c>
      <c r="U405" s="14">
        <f>SUM(U391:U404)</f>
        <v>8215915.0050999997</v>
      </c>
      <c r="V405" s="14">
        <f t="shared" ref="V405" si="86">SUM(V391:V404)</f>
        <v>455100942.83920008</v>
      </c>
      <c r="W405" s="8">
        <f t="shared" si="84"/>
        <v>2600129222.1377006</v>
      </c>
    </row>
    <row r="406" spans="1:23" ht="24.95" customHeight="1">
      <c r="A406" s="151"/>
      <c r="B406" s="146"/>
      <c r="C406" s="1">
        <v>18</v>
      </c>
      <c r="D406" s="5" t="s">
        <v>436</v>
      </c>
      <c r="E406" s="5">
        <v>168948135.23730001</v>
      </c>
      <c r="F406" s="5">
        <v>0</v>
      </c>
      <c r="G406" s="5">
        <v>4529430.0663000001</v>
      </c>
      <c r="H406" s="5">
        <v>4942646.2703</v>
      </c>
      <c r="I406" s="5">
        <v>686014.98100000003</v>
      </c>
      <c r="J406" s="5">
        <v>41602331.599299997</v>
      </c>
      <c r="K406" s="6">
        <f t="shared" si="83"/>
        <v>220708558.15420002</v>
      </c>
      <c r="L406" s="11"/>
      <c r="M406" s="142">
        <v>37</v>
      </c>
      <c r="N406" s="145" t="s">
        <v>60</v>
      </c>
      <c r="O406" s="12">
        <v>1</v>
      </c>
      <c r="P406" s="5" t="s">
        <v>785</v>
      </c>
      <c r="Q406" s="5">
        <v>103934782.5008</v>
      </c>
      <c r="R406" s="5">
        <v>0</v>
      </c>
      <c r="S406" s="5">
        <v>2786448.8006000002</v>
      </c>
      <c r="T406" s="5">
        <v>3040654.2478999998</v>
      </c>
      <c r="U406" s="5">
        <v>422027.84740000003</v>
      </c>
      <c r="V406" s="5">
        <v>213664737.5054</v>
      </c>
      <c r="W406" s="6">
        <f t="shared" si="84"/>
        <v>323848650.90209997</v>
      </c>
    </row>
    <row r="407" spans="1:23" ht="24.95" customHeight="1">
      <c r="A407" s="151"/>
      <c r="B407" s="146"/>
      <c r="C407" s="1">
        <v>19</v>
      </c>
      <c r="D407" s="5" t="s">
        <v>437</v>
      </c>
      <c r="E407" s="5">
        <v>116156016.5125</v>
      </c>
      <c r="F407" s="5">
        <v>0</v>
      </c>
      <c r="G407" s="5">
        <v>3114095.0614</v>
      </c>
      <c r="H407" s="5">
        <v>3398191.4092999999</v>
      </c>
      <c r="I407" s="5">
        <v>471652.24609999999</v>
      </c>
      <c r="J407" s="5">
        <v>30835135.126600001</v>
      </c>
      <c r="K407" s="6">
        <f t="shared" si="83"/>
        <v>153975090.35589999</v>
      </c>
      <c r="L407" s="11"/>
      <c r="M407" s="143"/>
      <c r="N407" s="146"/>
      <c r="O407" s="12">
        <v>2</v>
      </c>
      <c r="P407" s="5" t="s">
        <v>786</v>
      </c>
      <c r="Q407" s="5">
        <v>265320899.2315</v>
      </c>
      <c r="R407" s="5">
        <v>0</v>
      </c>
      <c r="S407" s="5">
        <v>7113144.2588</v>
      </c>
      <c r="T407" s="5">
        <v>7762070.5974000003</v>
      </c>
      <c r="U407" s="5">
        <v>1077337.2041</v>
      </c>
      <c r="V407" s="5">
        <v>257207269.8827</v>
      </c>
      <c r="W407" s="6">
        <f t="shared" si="84"/>
        <v>538480721.17449999</v>
      </c>
    </row>
    <row r="408" spans="1:23" ht="24.95" customHeight="1">
      <c r="A408" s="151"/>
      <c r="B408" s="146"/>
      <c r="C408" s="1">
        <v>20</v>
      </c>
      <c r="D408" s="5" t="s">
        <v>438</v>
      </c>
      <c r="E408" s="5">
        <v>111924058.09209999</v>
      </c>
      <c r="F408" s="5">
        <v>0</v>
      </c>
      <c r="G408" s="5">
        <v>3000637.9955000002</v>
      </c>
      <c r="H408" s="5">
        <v>3274383.7480000001</v>
      </c>
      <c r="I408" s="5">
        <v>454468.35190000001</v>
      </c>
      <c r="J408" s="5">
        <v>29011558.8292</v>
      </c>
      <c r="K408" s="6">
        <f t="shared" si="83"/>
        <v>147665107.01669997</v>
      </c>
      <c r="L408" s="11"/>
      <c r="M408" s="143"/>
      <c r="N408" s="146"/>
      <c r="O408" s="12">
        <v>3</v>
      </c>
      <c r="P408" s="5" t="s">
        <v>787</v>
      </c>
      <c r="Q408" s="5">
        <v>149448006.9481</v>
      </c>
      <c r="R408" s="5">
        <v>0</v>
      </c>
      <c r="S408" s="5">
        <v>4006639.6416000002</v>
      </c>
      <c r="T408" s="5">
        <v>4372162.1023000004</v>
      </c>
      <c r="U408" s="5">
        <v>606834.58570000005</v>
      </c>
      <c r="V408" s="5">
        <v>223869605.66600001</v>
      </c>
      <c r="W408" s="6">
        <f t="shared" si="84"/>
        <v>382303248.94370002</v>
      </c>
    </row>
    <row r="409" spans="1:23" ht="24.95" customHeight="1">
      <c r="A409" s="151"/>
      <c r="B409" s="146"/>
      <c r="C409" s="1">
        <v>21</v>
      </c>
      <c r="D409" s="5" t="s">
        <v>439</v>
      </c>
      <c r="E409" s="5">
        <v>163074509.14300001</v>
      </c>
      <c r="F409" s="5">
        <v>0</v>
      </c>
      <c r="G409" s="5">
        <v>4371960.5647999998</v>
      </c>
      <c r="H409" s="5">
        <v>4770810.9549000002</v>
      </c>
      <c r="I409" s="5">
        <v>662165.08479999995</v>
      </c>
      <c r="J409" s="5">
        <v>41811904.710000001</v>
      </c>
      <c r="K409" s="6">
        <f t="shared" si="83"/>
        <v>214691350.45750001</v>
      </c>
      <c r="L409" s="11"/>
      <c r="M409" s="143"/>
      <c r="N409" s="146"/>
      <c r="O409" s="12">
        <v>4</v>
      </c>
      <c r="P409" s="5" t="s">
        <v>788</v>
      </c>
      <c r="Q409" s="5">
        <v>128078923.2735</v>
      </c>
      <c r="R409" s="5">
        <v>0</v>
      </c>
      <c r="S409" s="5">
        <v>3433743.2911999999</v>
      </c>
      <c r="T409" s="5">
        <v>3747000.8859999999</v>
      </c>
      <c r="U409" s="5">
        <v>520065.28509999998</v>
      </c>
      <c r="V409" s="5">
        <v>219670524.80970001</v>
      </c>
      <c r="W409" s="6">
        <f t="shared" si="84"/>
        <v>355450257.54550004</v>
      </c>
    </row>
    <row r="410" spans="1:23" ht="24.95" customHeight="1">
      <c r="A410" s="151"/>
      <c r="B410" s="146"/>
      <c r="C410" s="1">
        <v>22</v>
      </c>
      <c r="D410" s="5" t="s">
        <v>440</v>
      </c>
      <c r="E410" s="5">
        <v>108532421.6107</v>
      </c>
      <c r="F410" s="5">
        <v>0</v>
      </c>
      <c r="G410" s="5">
        <v>2909709.6154999998</v>
      </c>
      <c r="H410" s="5">
        <v>3175160.0462000002</v>
      </c>
      <c r="I410" s="5">
        <v>440696.59039999999</v>
      </c>
      <c r="J410" s="5">
        <v>28260517.972800002</v>
      </c>
      <c r="K410" s="6">
        <f t="shared" si="83"/>
        <v>143318505.83560002</v>
      </c>
      <c r="L410" s="11"/>
      <c r="M410" s="143"/>
      <c r="N410" s="146"/>
      <c r="O410" s="12">
        <v>5</v>
      </c>
      <c r="P410" s="5" t="s">
        <v>789</v>
      </c>
      <c r="Q410" s="5">
        <v>121696755.3309</v>
      </c>
      <c r="R410" s="5">
        <v>0</v>
      </c>
      <c r="S410" s="5">
        <v>3262639.9918</v>
      </c>
      <c r="T410" s="5">
        <v>3560287.9723999999</v>
      </c>
      <c r="U410" s="5">
        <v>494150.45140000002</v>
      </c>
      <c r="V410" s="5">
        <v>216018232.6552</v>
      </c>
      <c r="W410" s="6">
        <f t="shared" si="84"/>
        <v>345032066.40170002</v>
      </c>
    </row>
    <row r="411" spans="1:23" ht="24.95" customHeight="1">
      <c r="A411" s="151"/>
      <c r="B411" s="146"/>
      <c r="C411" s="1">
        <v>23</v>
      </c>
      <c r="D411" s="5" t="s">
        <v>441</v>
      </c>
      <c r="E411" s="5">
        <v>109531445.8863</v>
      </c>
      <c r="F411" s="5">
        <v>0</v>
      </c>
      <c r="G411" s="5">
        <v>2936493.0457000001</v>
      </c>
      <c r="H411" s="5">
        <v>3204386.9068</v>
      </c>
      <c r="I411" s="5">
        <v>444753.1348</v>
      </c>
      <c r="J411" s="5">
        <v>27978084.043099999</v>
      </c>
      <c r="K411" s="6">
        <f t="shared" si="83"/>
        <v>144095163.0167</v>
      </c>
      <c r="L411" s="11"/>
      <c r="M411" s="144"/>
      <c r="N411" s="147"/>
      <c r="O411" s="12">
        <v>6</v>
      </c>
      <c r="P411" s="5" t="s">
        <v>790</v>
      </c>
      <c r="Q411" s="5">
        <v>125181901.096</v>
      </c>
      <c r="R411" s="5">
        <v>0</v>
      </c>
      <c r="S411" s="5">
        <v>3356075.3174000001</v>
      </c>
      <c r="T411" s="5">
        <v>3662247.3262999998</v>
      </c>
      <c r="U411" s="5">
        <v>508301.9081</v>
      </c>
      <c r="V411" s="5">
        <v>215321066.479</v>
      </c>
      <c r="W411" s="6">
        <f t="shared" si="84"/>
        <v>348029592.1268</v>
      </c>
    </row>
    <row r="412" spans="1:23" ht="24.95" customHeight="1" thickBot="1">
      <c r="A412" s="151"/>
      <c r="B412" s="146"/>
      <c r="C412" s="1">
        <v>24</v>
      </c>
      <c r="D412" s="5" t="s">
        <v>442</v>
      </c>
      <c r="E412" s="5">
        <v>141308744.1726</v>
      </c>
      <c r="F412" s="5">
        <v>0</v>
      </c>
      <c r="G412" s="5">
        <v>3788429.3519000001</v>
      </c>
      <c r="H412" s="5">
        <v>4134044.6661999999</v>
      </c>
      <c r="I412" s="5">
        <v>573785.05729999999</v>
      </c>
      <c r="J412" s="5">
        <v>35720377.454499997</v>
      </c>
      <c r="K412" s="6">
        <f t="shared" si="83"/>
        <v>185525380.70250002</v>
      </c>
      <c r="L412" s="11"/>
      <c r="M412" s="18"/>
      <c r="N412" s="148"/>
      <c r="O412" s="149"/>
      <c r="P412" s="150"/>
      <c r="Q412" s="19">
        <f t="shared" ref="Q412:R412" si="87">SUM(Q406:Q411)</f>
        <v>893661268.38079989</v>
      </c>
      <c r="R412" s="19">
        <f t="shared" si="87"/>
        <v>0</v>
      </c>
      <c r="S412" s="19">
        <f>SUM(S406:S411)</f>
        <v>23958691.301399998</v>
      </c>
      <c r="T412" s="19">
        <f>SUM(T406:T411)</f>
        <v>26144423.132299997</v>
      </c>
      <c r="U412" s="19">
        <f>SUM(U406:U411)</f>
        <v>3628717.2818000005</v>
      </c>
      <c r="V412" s="19">
        <f t="shared" ref="V412" si="88">SUM(V406:V411)</f>
        <v>1345751436.9980001</v>
      </c>
      <c r="W412" s="8">
        <f t="shared" si="84"/>
        <v>2293144537.0943003</v>
      </c>
    </row>
    <row r="413" spans="1:23" ht="24.95" customHeight="1" thickTop="1" thickBot="1">
      <c r="A413" s="151"/>
      <c r="B413" s="146"/>
      <c r="C413" s="1">
        <v>25</v>
      </c>
      <c r="D413" s="5" t="s">
        <v>443</v>
      </c>
      <c r="E413" s="5">
        <v>144386203.22490001</v>
      </c>
      <c r="F413" s="5">
        <v>0</v>
      </c>
      <c r="G413" s="5">
        <v>3870934.7642999999</v>
      </c>
      <c r="H413" s="5">
        <v>4224076.9798999997</v>
      </c>
      <c r="I413" s="5">
        <v>586281.09939999995</v>
      </c>
      <c r="J413" s="5">
        <v>37606777.312700003</v>
      </c>
      <c r="K413" s="6">
        <f t="shared" si="83"/>
        <v>190674273.38120002</v>
      </c>
      <c r="L413" s="11"/>
      <c r="M413" s="148"/>
      <c r="N413" s="149"/>
      <c r="O413" s="149"/>
      <c r="P413" s="150"/>
      <c r="Q413" s="10">
        <v>98354747749.980606</v>
      </c>
      <c r="R413" s="14">
        <v>-773263952.87719762</v>
      </c>
      <c r="S413" s="14">
        <v>2636850362.3800001</v>
      </c>
      <c r="T413" s="14">
        <v>2877408066.3800001</v>
      </c>
      <c r="U413" s="14">
        <v>399370080.73000002</v>
      </c>
      <c r="V413" s="14">
        <v>28211858643.134598</v>
      </c>
      <c r="W413" s="8">
        <f>Q413+R413+S413+T413+U413+V413</f>
        <v>131706970949.72801</v>
      </c>
    </row>
    <row r="414" spans="1:23" ht="13.5" thickTop="1">
      <c r="E414" s="30"/>
      <c r="F414" s="30"/>
      <c r="G414" s="30"/>
      <c r="H414" s="30"/>
      <c r="I414" s="30"/>
      <c r="J414" s="30"/>
      <c r="K414" s="30"/>
    </row>
    <row r="415" spans="1:23">
      <c r="J415" s="30"/>
      <c r="W415" s="31"/>
    </row>
  </sheetData>
  <mergeCells count="116">
    <mergeCell ref="A1:W1"/>
    <mergeCell ref="B4:W4"/>
    <mergeCell ref="B8:B24"/>
    <mergeCell ref="N8:N26"/>
    <mergeCell ref="M8:M26"/>
    <mergeCell ref="A8:A24"/>
    <mergeCell ref="B25:D25"/>
    <mergeCell ref="A26:A46"/>
    <mergeCell ref="B26:B46"/>
    <mergeCell ref="N27:P27"/>
    <mergeCell ref="N106:P106"/>
    <mergeCell ref="M107:M122"/>
    <mergeCell ref="N107:N122"/>
    <mergeCell ref="B48:B78"/>
    <mergeCell ref="A80:A100"/>
    <mergeCell ref="M85:M105"/>
    <mergeCell ref="A123:A130"/>
    <mergeCell ref="B123:B130"/>
    <mergeCell ref="N123:P123"/>
    <mergeCell ref="M28:M61"/>
    <mergeCell ref="N28:N61"/>
    <mergeCell ref="N62:P62"/>
    <mergeCell ref="M63:M83"/>
    <mergeCell ref="N63:N83"/>
    <mergeCell ref="N84:P84"/>
    <mergeCell ref="N85:N105"/>
    <mergeCell ref="B131:D131"/>
    <mergeCell ref="B47:D47"/>
    <mergeCell ref="A48:A78"/>
    <mergeCell ref="B101:D101"/>
    <mergeCell ref="A102:A121"/>
    <mergeCell ref="B102:B121"/>
    <mergeCell ref="B79:D79"/>
    <mergeCell ref="B80:B100"/>
    <mergeCell ref="A132:A154"/>
    <mergeCell ref="B132:B154"/>
    <mergeCell ref="B122:D122"/>
    <mergeCell ref="B155:D155"/>
    <mergeCell ref="B261:D261"/>
    <mergeCell ref="A156:A182"/>
    <mergeCell ref="B156:B182"/>
    <mergeCell ref="B183:D183"/>
    <mergeCell ref="A184:A201"/>
    <mergeCell ref="B184:B201"/>
    <mergeCell ref="B202:D202"/>
    <mergeCell ref="B242:D242"/>
    <mergeCell ref="A243:A260"/>
    <mergeCell ref="B243:B260"/>
    <mergeCell ref="B296:D296"/>
    <mergeCell ref="A203:A227"/>
    <mergeCell ref="B203:B227"/>
    <mergeCell ref="B228:D228"/>
    <mergeCell ref="A229:A241"/>
    <mergeCell ref="B229:B241"/>
    <mergeCell ref="A297:A307"/>
    <mergeCell ref="B297:B307"/>
    <mergeCell ref="A262:A277"/>
    <mergeCell ref="B278:D278"/>
    <mergeCell ref="B262:B277"/>
    <mergeCell ref="A279:A295"/>
    <mergeCell ref="B279:B295"/>
    <mergeCell ref="A337:A363"/>
    <mergeCell ref="B337:B363"/>
    <mergeCell ref="B364:D364"/>
    <mergeCell ref="A365:A387"/>
    <mergeCell ref="B365:B387"/>
    <mergeCell ref="B308:D308"/>
    <mergeCell ref="A309:A335"/>
    <mergeCell ref="B309:B335"/>
    <mergeCell ref="B336:D336"/>
    <mergeCell ref="M406:M411"/>
    <mergeCell ref="N406:N411"/>
    <mergeCell ref="B388:D388"/>
    <mergeCell ref="A389:A413"/>
    <mergeCell ref="B389:B413"/>
    <mergeCell ref="N412:P412"/>
    <mergeCell ref="M413:P413"/>
    <mergeCell ref="N390:P390"/>
    <mergeCell ref="M391:M404"/>
    <mergeCell ref="N391:N404"/>
    <mergeCell ref="N405:P405"/>
    <mergeCell ref="M356:M371"/>
    <mergeCell ref="N356:N371"/>
    <mergeCell ref="N372:P372"/>
    <mergeCell ref="M373:M389"/>
    <mergeCell ref="N373:N389"/>
    <mergeCell ref="M308:M330"/>
    <mergeCell ref="N308:N330"/>
    <mergeCell ref="N331:P331"/>
    <mergeCell ref="M332:M354"/>
    <mergeCell ref="N332:N354"/>
    <mergeCell ref="N355:P355"/>
    <mergeCell ref="M256:M288"/>
    <mergeCell ref="N256:N288"/>
    <mergeCell ref="N289:P289"/>
    <mergeCell ref="M290:M306"/>
    <mergeCell ref="N290:N306"/>
    <mergeCell ref="N307:P307"/>
    <mergeCell ref="M206:M223"/>
    <mergeCell ref="N206:N223"/>
    <mergeCell ref="N224:P224"/>
    <mergeCell ref="M225:M254"/>
    <mergeCell ref="N225:N254"/>
    <mergeCell ref="N255:P255"/>
    <mergeCell ref="M159:M183"/>
    <mergeCell ref="N159:N183"/>
    <mergeCell ref="N184:P184"/>
    <mergeCell ref="M185:M204"/>
    <mergeCell ref="N185:N204"/>
    <mergeCell ref="N205:P205"/>
    <mergeCell ref="M124:M143"/>
    <mergeCell ref="N124:N143"/>
    <mergeCell ref="N144:P144"/>
    <mergeCell ref="M145:M157"/>
    <mergeCell ref="N145:N157"/>
    <mergeCell ref="N158:P158"/>
  </mergeCells>
  <phoneticPr fontId="3" type="noConversion"/>
  <pageMargins left="0.24" right="0.2" top="0.17" bottom="0.44" header="0.17" footer="0.17"/>
  <pageSetup scale="40" fitToHeight="0" orientation="landscape" r:id="rId1"/>
  <headerFooter alignWithMargins="0">
    <oddFooter>&amp;L&amp;14Source:&amp;10 &amp;"Arial,Bold"&amp;14Office of the Accountant-General of the Federation&amp;CPage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MONTHENTRY</vt:lpstr>
      <vt:lpstr>FG</vt:lpstr>
      <vt:lpstr>SG Details</vt:lpstr>
      <vt:lpstr>LGC Details</vt:lpstr>
      <vt:lpstr>acctmonth</vt:lpstr>
      <vt:lpstr>previuosmonth</vt:lpstr>
      <vt:lpstr>'SG Details'!Print_Area</vt:lpstr>
      <vt:lpstr>'LGC Details'!Print_Titles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Yemi Kale</cp:lastModifiedBy>
  <cp:lastPrinted>2018-02-01T13:35:18Z</cp:lastPrinted>
  <dcterms:created xsi:type="dcterms:W3CDTF">2003-11-12T08:54:16Z</dcterms:created>
  <dcterms:modified xsi:type="dcterms:W3CDTF">2018-02-20T16:55:14Z</dcterms:modified>
</cp:coreProperties>
</file>